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activeTab="2"/>
  </bookViews>
  <sheets>
    <sheet name="Meldungen" sheetId="1" r:id="rId1"/>
    <sheet name="Gruppen" sheetId="2" r:id="rId2"/>
    <sheet name="8er_ko1_2" sheetId="3" r:id="rId3"/>
    <sheet name="8er_ko3_4" sheetId="5" r:id="rId4"/>
    <sheet name="Schiedsrichterzettel" sheetId="4" r:id="rId5"/>
    <sheet name="Platzierungen" sheetId="6" r:id="rId6"/>
    <sheet name="SZ KO1" sheetId="7" r:id="rId7"/>
    <sheet name="SZ KO2" sheetId="8" r:id="rId8"/>
  </sheets>
  <definedNames>
    <definedName name="_xlnm.Print_Area" localSheetId="2">'8er_ko1_2'!$B$2:$I$44</definedName>
    <definedName name="_xlnm.Print_Area" localSheetId="3">'8er_ko3_4'!$B$2:$I$29</definedName>
    <definedName name="_xlnm.Print_Area" localSheetId="1">Gruppen!$A$1:$AO$51</definedName>
    <definedName name="_xlnm.Print_Area" localSheetId="6">'SZ KO1'!$A$1:$I$68</definedName>
    <definedName name="_xlnm.Print_Area" localSheetId="7">'SZ KO2'!$A$1:$I$68</definedName>
  </definedNames>
  <calcPr calcId="124519"/>
</workbook>
</file>

<file path=xl/calcChain.xml><?xml version="1.0" encoding="utf-8"?>
<calcChain xmlns="http://schemas.openxmlformats.org/spreadsheetml/2006/main">
  <c r="H60" i="8"/>
  <c r="F60"/>
  <c r="G57"/>
  <c r="G91"/>
  <c r="B91"/>
  <c r="G74"/>
  <c r="B74"/>
  <c r="G91" i="7"/>
  <c r="B91"/>
  <c r="G74"/>
  <c r="B74"/>
  <c r="G57"/>
  <c r="B57" i="8"/>
  <c r="G38"/>
  <c r="B38"/>
  <c r="G21"/>
  <c r="B21"/>
  <c r="G4"/>
  <c r="B4"/>
  <c r="B57" i="7" l="1"/>
  <c r="G38"/>
  <c r="B38"/>
  <c r="G21"/>
  <c r="B21"/>
  <c r="G4"/>
  <c r="B4"/>
  <c r="G80" i="5" l="1"/>
  <c r="H94" i="8" s="1"/>
  <c r="I74" i="5"/>
  <c r="B17" i="6" s="1"/>
  <c r="G68" i="5"/>
  <c r="F94" i="8" s="1"/>
  <c r="G61" i="5"/>
  <c r="C94" i="8" s="1"/>
  <c r="I55" i="5"/>
  <c r="B15" i="6" s="1"/>
  <c r="G49" i="5"/>
  <c r="A94" i="8" s="1"/>
  <c r="I37" i="5"/>
  <c r="B13" i="6" s="1"/>
  <c r="G80" i="3"/>
  <c r="H94" i="7" s="1"/>
  <c r="I74" i="3"/>
  <c r="B9" i="6" s="1"/>
  <c r="G68" i="3"/>
  <c r="F94" i="7" s="1"/>
  <c r="G61" i="3"/>
  <c r="C94" i="7" s="1"/>
  <c r="I55" i="3"/>
  <c r="B7" i="6" s="1"/>
  <c r="G49" i="3"/>
  <c r="A94" i="7" s="1"/>
  <c r="B3" i="5" l="1"/>
  <c r="B2"/>
  <c r="B2" i="3"/>
  <c r="B3"/>
  <c r="B1" i="2"/>
  <c r="B2"/>
  <c r="I2"/>
  <c r="B3"/>
  <c r="A6" i="4" s="1"/>
  <c r="C6" i="2"/>
  <c r="F12" s="1"/>
  <c r="A7" i="4" s="1"/>
  <c r="U6" i="2"/>
  <c r="W6"/>
  <c r="V6" s="1"/>
  <c r="X6"/>
  <c r="Z6"/>
  <c r="Y6" s="1"/>
  <c r="AA6"/>
  <c r="AC6"/>
  <c r="AB6"/>
  <c r="AG6"/>
  <c r="AI6"/>
  <c r="C7"/>
  <c r="F13" s="1"/>
  <c r="F7" i="4" s="1"/>
  <c r="R7" i="2"/>
  <c r="T7"/>
  <c r="S7" s="1"/>
  <c r="X7"/>
  <c r="Z7"/>
  <c r="Y7" s="1"/>
  <c r="AA7"/>
  <c r="AG7" s="1"/>
  <c r="AC7"/>
  <c r="AB7" s="1"/>
  <c r="C8"/>
  <c r="L14" s="1"/>
  <c r="C24" i="4" s="1"/>
  <c r="R8" i="2"/>
  <c r="T8"/>
  <c r="S8" s="1"/>
  <c r="U8"/>
  <c r="W8"/>
  <c r="V8"/>
  <c r="AA8"/>
  <c r="AC8"/>
  <c r="AB8"/>
  <c r="AI8"/>
  <c r="C9"/>
  <c r="AE12" s="1"/>
  <c r="H24" i="4" s="1"/>
  <c r="R9" i="2"/>
  <c r="T9"/>
  <c r="S9" s="1"/>
  <c r="U9"/>
  <c r="X9"/>
  <c r="Z9"/>
  <c r="Y9" s="1"/>
  <c r="L12"/>
  <c r="C7" i="4" s="1"/>
  <c r="R12" i="2"/>
  <c r="Y12"/>
  <c r="F24" i="4" s="1"/>
  <c r="AK12" i="2"/>
  <c r="AE13"/>
  <c r="C41" i="4" s="1"/>
  <c r="AK13" i="2"/>
  <c r="F14"/>
  <c r="A24" i="4" s="1"/>
  <c r="R14" i="2"/>
  <c r="AE14"/>
  <c r="H41" i="4" s="1"/>
  <c r="AK14" i="2"/>
  <c r="B16"/>
  <c r="F59" i="4" s="1"/>
  <c r="C18" i="2"/>
  <c r="F24" s="1"/>
  <c r="A60" i="4" s="1"/>
  <c r="U18" i="2"/>
  <c r="AF18" s="1"/>
  <c r="AE18" s="1"/>
  <c r="W18"/>
  <c r="V18"/>
  <c r="X18"/>
  <c r="Z18"/>
  <c r="Y18" s="1"/>
  <c r="AA18"/>
  <c r="AC18"/>
  <c r="AB18" s="1"/>
  <c r="AG18"/>
  <c r="AI18"/>
  <c r="C19"/>
  <c r="R19"/>
  <c r="T19"/>
  <c r="S19" s="1"/>
  <c r="X19"/>
  <c r="Z19"/>
  <c r="Y19" s="1"/>
  <c r="AA19"/>
  <c r="AG19" s="1"/>
  <c r="AC19"/>
  <c r="AB19" s="1"/>
  <c r="C20"/>
  <c r="L25" s="1"/>
  <c r="H60" i="4" s="1"/>
  <c r="R20" i="2"/>
  <c r="T20"/>
  <c r="S20"/>
  <c r="U20"/>
  <c r="W20"/>
  <c r="V20"/>
  <c r="AA20"/>
  <c r="AC20"/>
  <c r="AB20" s="1"/>
  <c r="C21"/>
  <c r="AE24" s="1"/>
  <c r="H77" i="4" s="1"/>
  <c r="R21" i="2"/>
  <c r="W21"/>
  <c r="V21" s="1"/>
  <c r="Z21"/>
  <c r="Y21" s="1"/>
  <c r="R24"/>
  <c r="Y24"/>
  <c r="F77" i="4" s="1"/>
  <c r="AK24" i="2"/>
  <c r="F25"/>
  <c r="F60" i="4" s="1"/>
  <c r="R25" i="2"/>
  <c r="AE25"/>
  <c r="C94" i="4" s="1"/>
  <c r="AK25" i="2"/>
  <c r="F26"/>
  <c r="A77" i="4" s="1"/>
  <c r="R26" i="2"/>
  <c r="AE26"/>
  <c r="H94" i="4" s="1"/>
  <c r="AK26" i="2"/>
  <c r="B28"/>
  <c r="F111" i="4" s="1"/>
  <c r="C30" i="2"/>
  <c r="F36" s="1"/>
  <c r="A112" i="4" s="1"/>
  <c r="U30" i="2"/>
  <c r="W30"/>
  <c r="V30"/>
  <c r="X30"/>
  <c r="Z30"/>
  <c r="Y30"/>
  <c r="AA30"/>
  <c r="AC30"/>
  <c r="AB30"/>
  <c r="AI30"/>
  <c r="C31"/>
  <c r="F37" s="1"/>
  <c r="F112" i="4" s="1"/>
  <c r="R31" i="2"/>
  <c r="X31"/>
  <c r="Z31"/>
  <c r="Y31"/>
  <c r="AA31"/>
  <c r="AC31"/>
  <c r="AB31"/>
  <c r="C32"/>
  <c r="L37" s="1"/>
  <c r="H112" i="4" s="1"/>
  <c r="R32" i="2"/>
  <c r="T32"/>
  <c r="S32"/>
  <c r="U32"/>
  <c r="AA32"/>
  <c r="Z33" s="1"/>
  <c r="AC32"/>
  <c r="AB32" s="1"/>
  <c r="C33"/>
  <c r="AE36" s="1"/>
  <c r="H129" i="4" s="1"/>
  <c r="R33" i="2"/>
  <c r="T33"/>
  <c r="S33"/>
  <c r="U33"/>
  <c r="W33"/>
  <c r="V33" s="1"/>
  <c r="X33"/>
  <c r="AG33" s="1"/>
  <c r="R36"/>
  <c r="AK36"/>
  <c r="R37"/>
  <c r="AK37"/>
  <c r="R38"/>
  <c r="AK38"/>
  <c r="B40"/>
  <c r="F164" i="4" s="1"/>
  <c r="C42" i="2"/>
  <c r="F48" s="1"/>
  <c r="A165" i="4" s="1"/>
  <c r="U42" i="2"/>
  <c r="W42"/>
  <c r="V42" s="1"/>
  <c r="X42"/>
  <c r="Z42"/>
  <c r="Y42" s="1"/>
  <c r="AA42"/>
  <c r="AC42"/>
  <c r="AB42" s="1"/>
  <c r="AG42"/>
  <c r="C43"/>
  <c r="F49" s="1"/>
  <c r="F165" i="4" s="1"/>
  <c r="T43" i="2"/>
  <c r="S43" s="1"/>
  <c r="X43"/>
  <c r="W44" s="1"/>
  <c r="Z43"/>
  <c r="Y43" s="1"/>
  <c r="AA43"/>
  <c r="AC43"/>
  <c r="AB43" s="1"/>
  <c r="C44"/>
  <c r="L50" s="1"/>
  <c r="C182" i="4" s="1"/>
  <c r="T44" i="2"/>
  <c r="S44" s="1"/>
  <c r="AA44"/>
  <c r="Z45" s="1"/>
  <c r="Y45" s="1"/>
  <c r="AC44"/>
  <c r="AB44" s="1"/>
  <c r="C45"/>
  <c r="AE48" s="1"/>
  <c r="H182" i="4" s="1"/>
  <c r="R45" i="2"/>
  <c r="T45"/>
  <c r="S45"/>
  <c r="W45"/>
  <c r="V45" s="1"/>
  <c r="L48"/>
  <c r="C165" i="4" s="1"/>
  <c r="R48" i="2"/>
  <c r="Y48"/>
  <c r="F182" i="4" s="1"/>
  <c r="AK48" i="2"/>
  <c r="R49"/>
  <c r="AK49"/>
  <c r="R50"/>
  <c r="AE50"/>
  <c r="H199" i="4" s="1"/>
  <c r="AK50" i="2"/>
  <c r="B4" i="4"/>
  <c r="G4"/>
  <c r="F6"/>
  <c r="B21"/>
  <c r="G21"/>
  <c r="F23"/>
  <c r="B38"/>
  <c r="G38"/>
  <c r="F40"/>
  <c r="B57"/>
  <c r="G57"/>
  <c r="A59"/>
  <c r="B74"/>
  <c r="G74"/>
  <c r="A76"/>
  <c r="B91"/>
  <c r="G91"/>
  <c r="A93"/>
  <c r="B109"/>
  <c r="G109"/>
  <c r="B126"/>
  <c r="G126"/>
  <c r="A128"/>
  <c r="B143"/>
  <c r="G143"/>
  <c r="A145"/>
  <c r="B162"/>
  <c r="G162"/>
  <c r="B179"/>
  <c r="G179"/>
  <c r="A181"/>
  <c r="B196"/>
  <c r="G196"/>
  <c r="A111" l="1"/>
  <c r="X45" i="2"/>
  <c r="Y33"/>
  <c r="AF33"/>
  <c r="AE33" s="1"/>
  <c r="AI33"/>
  <c r="AG32"/>
  <c r="AD8"/>
  <c r="AF8"/>
  <c r="AE8" s="1"/>
  <c r="AF30"/>
  <c r="AE30" s="1"/>
  <c r="T31"/>
  <c r="AG30"/>
  <c r="R43"/>
  <c r="AI42"/>
  <c r="AF42"/>
  <c r="AE42" s="1"/>
  <c r="X21"/>
  <c r="AI20"/>
  <c r="AU20" s="1"/>
  <c r="AD20"/>
  <c r="AI43"/>
  <c r="AD31"/>
  <c r="AD33"/>
  <c r="AU33" s="1"/>
  <c r="AF31"/>
  <c r="AE31" s="1"/>
  <c r="AG9"/>
  <c r="W9"/>
  <c r="F50"/>
  <c r="A182" i="4" s="1"/>
  <c r="Y49" i="2"/>
  <c r="A199" i="4" s="1"/>
  <c r="L49" i="2"/>
  <c r="H165" i="4" s="1"/>
  <c r="AD30" i="2"/>
  <c r="A198" i="4"/>
  <c r="A164"/>
  <c r="L13" i="2"/>
  <c r="H7" i="4" s="1"/>
  <c r="R44" i="2"/>
  <c r="AD6"/>
  <c r="AF20"/>
  <c r="AE20" s="1"/>
  <c r="U21"/>
  <c r="AG21"/>
  <c r="W32"/>
  <c r="AG31"/>
  <c r="U44"/>
  <c r="AG44" s="1"/>
  <c r="AF44"/>
  <c r="AE44" s="1"/>
  <c r="V44"/>
  <c r="AD44"/>
  <c r="AI44"/>
  <c r="AG43"/>
  <c r="AG8"/>
  <c r="AI7"/>
  <c r="AD7"/>
  <c r="AF7"/>
  <c r="AE7" s="1"/>
  <c r="AU8"/>
  <c r="AG20"/>
  <c r="AI19"/>
  <c r="AD19"/>
  <c r="AU19" s="1"/>
  <c r="AF19"/>
  <c r="AE19" s="1"/>
  <c r="AU30"/>
  <c r="AI9"/>
  <c r="AF9"/>
  <c r="AF6"/>
  <c r="AE6" s="1"/>
  <c r="AD42"/>
  <c r="AU42" s="1"/>
  <c r="AD18"/>
  <c r="AU18" s="1"/>
  <c r="T21"/>
  <c r="F198" i="4"/>
  <c r="F181"/>
  <c r="F145"/>
  <c r="F128"/>
  <c r="A40"/>
  <c r="A23"/>
  <c r="F93"/>
  <c r="F76"/>
  <c r="Y50" i="2"/>
  <c r="F199" i="4" s="1"/>
  <c r="Y38" i="2"/>
  <c r="F146" i="4" s="1"/>
  <c r="L38" i="2"/>
  <c r="C129" i="4" s="1"/>
  <c r="Y37" i="2"/>
  <c r="A146" i="4" s="1"/>
  <c r="Y36" i="2"/>
  <c r="F129" i="4" s="1"/>
  <c r="L36" i="2"/>
  <c r="C112" i="4" s="1"/>
  <c r="Y14" i="2"/>
  <c r="F41" i="4" s="1"/>
  <c r="Y13" i="2"/>
  <c r="A41" i="4" s="1"/>
  <c r="AF43" i="2"/>
  <c r="AE43" s="1"/>
  <c r="U45"/>
  <c r="AD43"/>
  <c r="AI45"/>
  <c r="AD45"/>
  <c r="AE49"/>
  <c r="C199" i="4" s="1"/>
  <c r="AE38" i="2"/>
  <c r="H146" i="4" s="1"/>
  <c r="F38" i="2"/>
  <c r="A129" i="4" s="1"/>
  <c r="AE37" i="2"/>
  <c r="C146" i="4" s="1"/>
  <c r="Y26" i="2"/>
  <c r="F94" i="4" s="1"/>
  <c r="L26" i="2"/>
  <c r="C77" i="4" s="1"/>
  <c r="Y25" i="2"/>
  <c r="A94" i="4" s="1"/>
  <c r="L24" i="2"/>
  <c r="C60" i="4" s="1"/>
  <c r="S31" i="2" l="1"/>
  <c r="AI31"/>
  <c r="AU31"/>
  <c r="AU43"/>
  <c r="V9"/>
  <c r="AD9"/>
  <c r="AU9" s="1"/>
  <c r="AF32"/>
  <c r="AE32" s="1"/>
  <c r="V32"/>
  <c r="AD32"/>
  <c r="AI32"/>
  <c r="AU44"/>
  <c r="AU7"/>
  <c r="AU6"/>
  <c r="AE9"/>
  <c r="AD21"/>
  <c r="AI21"/>
  <c r="S21"/>
  <c r="AF21"/>
  <c r="AE21" s="1"/>
  <c r="AG45"/>
  <c r="AF45"/>
  <c r="AE45" s="1"/>
  <c r="AK8" l="1"/>
  <c r="AU32"/>
  <c r="AK6"/>
  <c r="AU21"/>
  <c r="AU45"/>
  <c r="AK31" l="1"/>
  <c r="AK33"/>
  <c r="AK30"/>
  <c r="C25" i="5"/>
  <c r="C25" i="3"/>
  <c r="C7"/>
  <c r="C7" i="5"/>
  <c r="AK19" i="2"/>
  <c r="AK21"/>
  <c r="AK18"/>
  <c r="AK20"/>
  <c r="AK45"/>
  <c r="AK44"/>
  <c r="AK42"/>
  <c r="AK43"/>
  <c r="C13" i="5" l="1"/>
  <c r="C19" i="3"/>
  <c r="C19" i="5"/>
  <c r="C13" i="3"/>
  <c r="E52" i="5"/>
  <c r="C77" i="8" s="1"/>
  <c r="F7"/>
  <c r="C29" i="3"/>
  <c r="H24" i="7" s="1"/>
  <c r="E9" i="5"/>
  <c r="A7" i="8"/>
  <c r="E64" i="3"/>
  <c r="H77" i="7" s="1"/>
  <c r="F24"/>
  <c r="A7"/>
  <c r="E46" i="3"/>
  <c r="A77" i="7" s="1"/>
  <c r="E64" i="5"/>
  <c r="H77" i="8" s="1"/>
  <c r="F24"/>
  <c r="E27" i="3"/>
  <c r="C29" i="5"/>
  <c r="C11"/>
  <c r="C11" i="3"/>
  <c r="C23"/>
  <c r="C23" i="5"/>
  <c r="C17" i="3"/>
  <c r="C17" i="5"/>
  <c r="E52" i="3" l="1"/>
  <c r="C77" i="7" s="1"/>
  <c r="F7"/>
  <c r="A24"/>
  <c r="E58" i="3"/>
  <c r="F77" i="7" s="1"/>
  <c r="E58" i="5"/>
  <c r="F77" i="8" s="1"/>
  <c r="A24"/>
  <c r="A41"/>
  <c r="G12" i="5"/>
  <c r="A60" i="8" s="1"/>
  <c r="H41" i="7"/>
  <c r="G24" i="3"/>
  <c r="C7" i="7"/>
  <c r="E9" i="3"/>
  <c r="E27" i="5"/>
  <c r="H24" i="8"/>
  <c r="C7"/>
  <c r="E46" i="5"/>
  <c r="A77" i="8" s="1"/>
  <c r="E15" i="5"/>
  <c r="H7" i="8"/>
  <c r="E15" i="3"/>
  <c r="H7" i="7"/>
  <c r="E21" i="3"/>
  <c r="C24" i="7"/>
  <c r="E21" i="5"/>
  <c r="C24" i="8"/>
  <c r="H41" l="1"/>
  <c r="G43" i="5"/>
  <c r="A41" i="7"/>
  <c r="G12" i="3"/>
  <c r="A60" i="7" s="1"/>
  <c r="C60"/>
  <c r="I18" i="3"/>
  <c r="B3" i="6" s="1"/>
  <c r="G43" i="3"/>
  <c r="H60" i="7" s="1"/>
  <c r="F41"/>
  <c r="G31" i="3"/>
  <c r="C41" i="7"/>
  <c r="C41" i="8"/>
  <c r="G31" i="5"/>
  <c r="G24"/>
  <c r="F41" i="8"/>
  <c r="F60" i="7" l="1"/>
  <c r="I37" i="3"/>
  <c r="B5" i="6" s="1"/>
  <c r="C60" i="8"/>
  <c r="I18" i="5"/>
  <c r="B11" i="6" s="1"/>
</calcChain>
</file>

<file path=xl/comments1.xml><?xml version="1.0" encoding="utf-8"?>
<comments xmlns="http://schemas.openxmlformats.org/spreadsheetml/2006/main">
  <authors>
    <author>TM</author>
  </authors>
  <commentList>
    <comment ref="C7" authorId="0">
      <text>
        <r>
          <rPr>
            <sz val="10"/>
            <rFont val="Arial"/>
            <family val="2"/>
          </rPr>
          <t>Teilnehmer eingeben</t>
        </r>
      </text>
    </comment>
    <comment ref="D8" authorId="0">
      <text>
        <r>
          <rPr>
            <sz val="10"/>
            <rFont val="Arial"/>
            <family val="2"/>
          </rPr>
          <t>E.Radke:
Hier werden die Sätze eingetragen. Der Sieger geht automatisch in die nächste Runde.</t>
        </r>
      </text>
    </comment>
  </commentList>
</comments>
</file>

<file path=xl/comments2.xml><?xml version="1.0" encoding="utf-8"?>
<comments xmlns="http://schemas.openxmlformats.org/spreadsheetml/2006/main">
  <authors>
    <author>TM</author>
  </authors>
  <commentList>
    <comment ref="C7" authorId="0">
      <text>
        <r>
          <rPr>
            <sz val="10"/>
            <rFont val="Arial"/>
            <family val="2"/>
          </rPr>
          <t>Teilnehmer eingeben</t>
        </r>
      </text>
    </comment>
    <comment ref="D8" authorId="0">
      <text>
        <r>
          <rPr>
            <sz val="10"/>
            <rFont val="Arial"/>
            <family val="2"/>
          </rPr>
          <t>E.Radke:
Hier werden die Sätze eingetragen. Der Sieger geht automatisch in die nächste Runde.</t>
        </r>
      </text>
    </comment>
  </commentList>
</comments>
</file>

<file path=xl/comments3.xml><?xml version="1.0" encoding="utf-8"?>
<comments xmlns="http://schemas.openxmlformats.org/spreadsheetml/2006/main">
  <authors>
    <author>TM</author>
  </authors>
  <commentList>
    <comment ref="B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0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0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2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2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4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4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62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62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7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7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9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9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</commentList>
</comments>
</file>

<file path=xl/comments4.xml><?xml version="1.0" encoding="utf-8"?>
<comments xmlns="http://schemas.openxmlformats.org/spreadsheetml/2006/main">
  <authors>
    <author>TM</author>
  </authors>
  <commentList>
    <comment ref="B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0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0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2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2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4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4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62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62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7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7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9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9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</commentList>
</comments>
</file>

<file path=xl/comments5.xml><?xml version="1.0" encoding="utf-8"?>
<comments xmlns="http://schemas.openxmlformats.org/spreadsheetml/2006/main">
  <authors>
    <author>TM</author>
  </authors>
  <commentList>
    <comment ref="B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2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38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57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74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91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0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0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2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2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4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43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62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62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7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79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B19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  <comment ref="G196" authorId="0">
      <text>
        <r>
          <rPr>
            <sz val="10"/>
            <rFont val="Arial"/>
            <family val="2"/>
          </rPr>
          <t xml:space="preserve">Eingaben nur in Zellen B 4 und C4 bei Tabellen
</t>
        </r>
      </text>
    </comment>
  </commentList>
</comments>
</file>

<file path=xl/sharedStrings.xml><?xml version="1.0" encoding="utf-8"?>
<sst xmlns="http://schemas.openxmlformats.org/spreadsheetml/2006/main" count="963" uniqueCount="104">
  <si>
    <t>Alexander-Remmele-Gedächtnis-Turnier</t>
  </si>
  <si>
    <t>Wettbewerb:</t>
  </si>
  <si>
    <t>Gruppe</t>
  </si>
  <si>
    <t>Nr.</t>
  </si>
  <si>
    <t>Team</t>
  </si>
  <si>
    <t xml:space="preserve"> </t>
  </si>
  <si>
    <t>Gruppe 1</t>
  </si>
  <si>
    <t>Gruppe 2</t>
  </si>
  <si>
    <t>Gruppe 3</t>
  </si>
  <si>
    <t>Gruppe 4</t>
  </si>
  <si>
    <t>Nr</t>
  </si>
  <si>
    <t>Name</t>
  </si>
  <si>
    <t>Pkt</t>
  </si>
  <si>
    <t>Satz</t>
  </si>
  <si>
    <t>Platz</t>
  </si>
  <si>
    <t>Rang</t>
  </si>
  <si>
    <t>:</t>
  </si>
  <si>
    <t>Erg.</t>
  </si>
  <si>
    <t>1.R</t>
  </si>
  <si>
    <t>-</t>
  </si>
  <si>
    <t>3.R</t>
  </si>
  <si>
    <t>2.R</t>
  </si>
  <si>
    <t>Sieger des Endspiels</t>
  </si>
  <si>
    <t>Tischtennis</t>
  </si>
  <si>
    <t>BL 1</t>
  </si>
  <si>
    <t>Schiedsrichterzettel</t>
  </si>
  <si>
    <t>Disziplin:</t>
  </si>
  <si>
    <t>1.R/1</t>
  </si>
  <si>
    <t>Tisch-Nr.</t>
  </si>
  <si>
    <t>1.R/2</t>
  </si>
  <si>
    <t>Uhrzeit</t>
  </si>
  <si>
    <t>Ergebnis:</t>
  </si>
  <si>
    <t>Sätze</t>
  </si>
  <si>
    <t>Sieger</t>
  </si>
  <si>
    <t>2.R/1</t>
  </si>
  <si>
    <t>2.R/2</t>
  </si>
  <si>
    <t>3.R/1</t>
  </si>
  <si>
    <t>3.R/2</t>
  </si>
  <si>
    <t>BL 2</t>
  </si>
  <si>
    <t>BL 3</t>
  </si>
  <si>
    <t>BL 4</t>
  </si>
  <si>
    <t>Hoffeld</t>
  </si>
  <si>
    <t xml:space="preserve">Name </t>
  </si>
  <si>
    <t>1. Einzel</t>
  </si>
  <si>
    <t>2. Einzel</t>
  </si>
  <si>
    <t>Doppel (evtl)</t>
  </si>
  <si>
    <t>bis Kreisliga</t>
  </si>
  <si>
    <t>Punkte</t>
  </si>
  <si>
    <t>Sieger Spiel um Platz 9</t>
  </si>
  <si>
    <t>Platzierungen</t>
  </si>
  <si>
    <t>Sieger Spiel um Platz 3</t>
  </si>
  <si>
    <t>Sieger Spiel um Platz 5</t>
  </si>
  <si>
    <t>Sieger Spiel um Platz 7</t>
  </si>
  <si>
    <t>Sieger Spiel um Platz 11</t>
  </si>
  <si>
    <t>Sieger Spiel um Platz 13</t>
  </si>
  <si>
    <t>Sieger Spiel um Platz 15</t>
  </si>
  <si>
    <t>Halbfinale</t>
  </si>
  <si>
    <t>Viertelfinale</t>
  </si>
  <si>
    <t>Finale</t>
  </si>
  <si>
    <t>Spiel um Platz 3</t>
  </si>
  <si>
    <t>Halbfinale um Platz 5</t>
  </si>
  <si>
    <t>Spiel um Platz 5</t>
  </si>
  <si>
    <t>Spiel um Platz 7</t>
  </si>
  <si>
    <t>Spiel um Platz 11</t>
  </si>
  <si>
    <t>Spiel um Platz 13</t>
  </si>
  <si>
    <t>Halbfinale um Platz 13</t>
  </si>
  <si>
    <t>Spiel um Platz 15</t>
  </si>
  <si>
    <t>Spiel um Platz 9</t>
  </si>
  <si>
    <t>Halbfinale um Platz 9</t>
  </si>
  <si>
    <t>Viertelfinale um Platz 9</t>
  </si>
  <si>
    <t>Trostrunde</t>
  </si>
  <si>
    <t>Brackenheim</t>
  </si>
  <si>
    <t>Marcus Ehret Matthias Venth</t>
  </si>
  <si>
    <t>Hajo Carrara Maik Dolder</t>
  </si>
  <si>
    <t>Wolfgang und Sabine Dickmann</t>
  </si>
  <si>
    <t>Dickmanns</t>
  </si>
  <si>
    <t>Butter bei de Fische I</t>
  </si>
  <si>
    <t>Ilsfeld I</t>
  </si>
  <si>
    <t>Nabern II</t>
  </si>
  <si>
    <t>TSG HN II</t>
  </si>
  <si>
    <t>Bitzfeld II</t>
  </si>
  <si>
    <t>Schnackenpower</t>
  </si>
  <si>
    <t>Team 99</t>
  </si>
  <si>
    <t>TSG HN I</t>
  </si>
  <si>
    <t>Wüstenrot</t>
  </si>
  <si>
    <t>Ilsfeld II</t>
  </si>
  <si>
    <t>Butter b.d.Fische II</t>
  </si>
  <si>
    <t>Steinheim</t>
  </si>
  <si>
    <t>Butter b.d. Fische III</t>
  </si>
  <si>
    <t>Butter b.Fische III</t>
  </si>
  <si>
    <t>Butter b Fische II</t>
  </si>
  <si>
    <t xml:space="preserve">Uwe Drautz Meinolf Arens </t>
  </si>
  <si>
    <t>Sven Röser Philipp Schmidt</t>
  </si>
  <si>
    <t>Oliver Rau Stefan Röser</t>
  </si>
  <si>
    <t>Hagen Layer Sascha Hoch</t>
  </si>
  <si>
    <t>Manuel Geiger Michael Engelhardt</t>
  </si>
  <si>
    <t>Godehard Mayer und Thomas Gailing</t>
  </si>
  <si>
    <t>Tobias Gabel Janek Ott</t>
  </si>
  <si>
    <t>Thomas Glaser Nico Spross</t>
  </si>
  <si>
    <t>Michael Matthes Daniela Fetzer</t>
  </si>
  <si>
    <t>Hutch Taborsky Björn</t>
  </si>
  <si>
    <t>Roman Kekec Bernd Eggensberger</t>
  </si>
  <si>
    <t>Jörg Hoffmann Wolfgang Kandler</t>
  </si>
  <si>
    <t>Udo Treyz Franco Sciata</t>
  </si>
</sst>
</file>

<file path=xl/styles.xml><?xml version="1.0" encoding="utf-8"?>
<styleSheet xmlns="http://schemas.openxmlformats.org/spreadsheetml/2006/main">
  <fonts count="16"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2"/>
    </font>
    <font>
      <sz val="10"/>
      <name val="Times New Roman"/>
      <family val="2"/>
    </font>
    <font>
      <b/>
      <sz val="12"/>
      <name val="Times New Roman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MS Sans Serif"/>
      <family val="2"/>
    </font>
    <font>
      <b/>
      <sz val="12"/>
      <name val="Arial"/>
      <family val="2"/>
    </font>
    <font>
      <sz val="18"/>
      <name val="MS Sans Serif"/>
      <family val="2"/>
    </font>
    <font>
      <sz val="10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1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3">
    <xf numFmtId="0" fontId="0" fillId="0" borderId="0" xfId="0"/>
    <xf numFmtId="0" fontId="0" fillId="0" borderId="0" xfId="0" applyFont="1"/>
    <xf numFmtId="0" fontId="2" fillId="0" borderId="0" xfId="0" applyFont="1"/>
    <xf numFmtId="0" fontId="0" fillId="2" borderId="0" xfId="0" applyFont="1" applyFill="1" applyProtection="1">
      <protection locked="0"/>
    </xf>
    <xf numFmtId="0" fontId="0" fillId="3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6" borderId="0" xfId="0" applyFont="1" applyFill="1"/>
    <xf numFmtId="0" fontId="0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0" fontId="4" fillId="0" borderId="0" xfId="0" applyFont="1" applyProtection="1"/>
    <xf numFmtId="0" fontId="2" fillId="0" borderId="0" xfId="0" applyFont="1" applyFill="1" applyBorder="1" applyProtection="1"/>
    <xf numFmtId="0" fontId="5" fillId="0" borderId="0" xfId="0" applyFont="1" applyProtection="1"/>
    <xf numFmtId="0" fontId="6" fillId="0" borderId="0" xfId="0" applyFont="1" applyProtection="1"/>
    <xf numFmtId="0" fontId="2" fillId="4" borderId="0" xfId="0" applyFont="1" applyFill="1" applyProtection="1"/>
    <xf numFmtId="0" fontId="2" fillId="0" borderId="0" xfId="0" applyFont="1" applyProtection="1"/>
    <xf numFmtId="49" fontId="2" fillId="0" borderId="0" xfId="0" applyNumberFormat="1" applyFont="1" applyFill="1" applyProtection="1"/>
    <xf numFmtId="0" fontId="7" fillId="0" borderId="0" xfId="0" applyFont="1" applyFill="1" applyProtection="1"/>
    <xf numFmtId="0" fontId="2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8" fillId="0" borderId="0" xfId="0" applyFont="1" applyProtection="1"/>
    <xf numFmtId="0" fontId="5" fillId="0" borderId="0" xfId="0" applyFont="1" applyBorder="1" applyProtection="1"/>
    <xf numFmtId="0" fontId="5" fillId="0" borderId="1" xfId="0" applyFont="1" applyBorder="1" applyProtection="1"/>
    <xf numFmtId="0" fontId="9" fillId="0" borderId="2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2" fillId="0" borderId="11" xfId="0" applyFont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0" fillId="0" borderId="13" xfId="0" applyFont="1" applyFill="1" applyBorder="1" applyAlignment="1" applyProtection="1">
      <alignment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vertical="center"/>
    </xf>
    <xf numFmtId="0" fontId="0" fillId="4" borderId="13" xfId="0" applyFont="1" applyFill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2" fillId="7" borderId="12" xfId="0" applyFont="1" applyFill="1" applyBorder="1" applyAlignment="1" applyProtection="1">
      <alignment horizontal="center" vertical="center"/>
    </xf>
    <xf numFmtId="0" fontId="2" fillId="7" borderId="13" xfId="0" applyFont="1" applyFill="1" applyBorder="1" applyAlignment="1" applyProtection="1">
      <alignment horizontal="center" vertical="center"/>
    </xf>
    <xf numFmtId="0" fontId="2" fillId="7" borderId="15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8" borderId="13" xfId="0" applyFont="1" applyFill="1" applyBorder="1" applyAlignment="1" applyProtection="1">
      <alignment vertical="center"/>
    </xf>
    <xf numFmtId="0" fontId="2" fillId="8" borderId="13" xfId="0" applyFont="1" applyFill="1" applyBorder="1" applyAlignment="1" applyProtection="1">
      <alignment vertical="center"/>
    </xf>
    <xf numFmtId="0" fontId="0" fillId="8" borderId="16" xfId="0" applyFont="1" applyFill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2" fillId="8" borderId="13" xfId="0" applyFont="1" applyFill="1" applyBorder="1" applyAlignment="1" applyProtection="1">
      <alignment horizontal="center" vertical="center"/>
    </xf>
    <xf numFmtId="0" fontId="0" fillId="8" borderId="15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vertical="center"/>
    </xf>
    <xf numFmtId="0" fontId="0" fillId="0" borderId="20" xfId="0" applyFont="1" applyFill="1" applyBorder="1" applyAlignment="1" applyProtection="1">
      <alignment vertical="center"/>
    </xf>
    <xf numFmtId="0" fontId="0" fillId="4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4" borderId="20" xfId="0" applyFont="1" applyFill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/>
    </xf>
    <xf numFmtId="0" fontId="0" fillId="8" borderId="23" xfId="0" applyFont="1" applyFill="1" applyBorder="1" applyAlignment="1" applyProtection="1">
      <alignment horizontal="center" vertical="center"/>
    </xf>
    <xf numFmtId="0" fontId="2" fillId="8" borderId="24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vertical="center"/>
    </xf>
    <xf numFmtId="0" fontId="3" fillId="0" borderId="5" xfId="0" applyFont="1" applyBorder="1" applyProtection="1"/>
    <xf numFmtId="0" fontId="3" fillId="0" borderId="26" xfId="0" applyFont="1" applyBorder="1" applyProtection="1"/>
    <xf numFmtId="0" fontId="3" fillId="0" borderId="5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left"/>
    </xf>
    <xf numFmtId="0" fontId="9" fillId="0" borderId="5" xfId="0" applyFont="1" applyBorder="1" applyAlignment="1" applyProtection="1">
      <alignment horizontal="center"/>
    </xf>
    <xf numFmtId="0" fontId="0" fillId="0" borderId="5" xfId="0" applyFont="1" applyBorder="1" applyProtection="1"/>
    <xf numFmtId="0" fontId="9" fillId="0" borderId="27" xfId="0" applyFont="1" applyBorder="1" applyProtection="1"/>
    <xf numFmtId="0" fontId="9" fillId="0" borderId="5" xfId="0" applyFont="1" applyBorder="1" applyProtection="1"/>
    <xf numFmtId="0" fontId="9" fillId="0" borderId="28" xfId="0" applyFont="1" applyBorder="1" applyProtection="1"/>
    <xf numFmtId="0" fontId="9" fillId="0" borderId="29" xfId="0" applyFont="1" applyBorder="1" applyProtection="1"/>
    <xf numFmtId="0" fontId="9" fillId="0" borderId="30" xfId="0" applyFont="1" applyBorder="1" applyProtection="1"/>
    <xf numFmtId="0" fontId="9" fillId="0" borderId="31" xfId="0" applyFont="1" applyBorder="1" applyAlignment="1" applyProtection="1">
      <alignment vertical="center"/>
    </xf>
    <xf numFmtId="0" fontId="9" fillId="0" borderId="32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vertical="center"/>
    </xf>
    <xf numFmtId="0" fontId="0" fillId="0" borderId="32" xfId="0" applyFont="1" applyBorder="1" applyAlignment="1" applyProtection="1">
      <alignment vertical="center"/>
    </xf>
    <xf numFmtId="0" fontId="0" fillId="0" borderId="32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vertical="center"/>
    </xf>
    <xf numFmtId="0" fontId="0" fillId="4" borderId="12" xfId="0" applyFont="1" applyFill="1" applyBorder="1" applyAlignment="1" applyProtection="1">
      <alignment vertical="center"/>
      <protection locked="0"/>
    </xf>
    <xf numFmtId="0" fontId="0" fillId="4" borderId="16" xfId="0" applyFont="1" applyFill="1" applyBorder="1" applyAlignment="1" applyProtection="1">
      <alignment vertical="center"/>
      <protection locked="0"/>
    </xf>
    <xf numFmtId="0" fontId="0" fillId="0" borderId="34" xfId="0" applyFont="1" applyBorder="1" applyAlignment="1" applyProtection="1">
      <alignment vertical="center"/>
    </xf>
    <xf numFmtId="0" fontId="9" fillId="0" borderId="35" xfId="0" applyFont="1" applyBorder="1" applyAlignment="1" applyProtection="1">
      <alignment vertical="center"/>
    </xf>
    <xf numFmtId="0" fontId="9" fillId="0" borderId="32" xfId="0" applyFont="1" applyBorder="1" applyAlignment="1" applyProtection="1">
      <alignment vertical="center"/>
    </xf>
    <xf numFmtId="0" fontId="0" fillId="0" borderId="12" xfId="0" applyFont="1" applyFill="1" applyBorder="1" applyAlignment="1" applyProtection="1">
      <alignment vertical="center"/>
    </xf>
    <xf numFmtId="0" fontId="0" fillId="4" borderId="35" xfId="0" applyFont="1" applyFill="1" applyBorder="1" applyAlignment="1" applyProtection="1">
      <alignment vertical="center"/>
      <protection locked="0"/>
    </xf>
    <xf numFmtId="0" fontId="0" fillId="4" borderId="18" xfId="0" applyFont="1" applyFill="1" applyBorder="1" applyAlignment="1" applyProtection="1">
      <alignment vertical="center"/>
      <protection locked="0"/>
    </xf>
    <xf numFmtId="0" fontId="5" fillId="0" borderId="36" xfId="0" applyFont="1" applyBorder="1" applyAlignment="1" applyProtection="1">
      <alignment vertical="center"/>
    </xf>
    <xf numFmtId="0" fontId="9" fillId="0" borderId="13" xfId="0" applyFont="1" applyFill="1" applyBorder="1" applyAlignment="1" applyProtection="1">
      <alignment vertical="center"/>
    </xf>
    <xf numFmtId="0" fontId="9" fillId="0" borderId="16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9" fillId="0" borderId="34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Fill="1" applyBorder="1" applyAlignment="1" applyProtection="1">
      <alignment vertical="center"/>
    </xf>
    <xf numFmtId="0" fontId="9" fillId="0" borderId="22" xfId="0" applyFont="1" applyFill="1" applyBorder="1" applyAlignment="1" applyProtection="1">
      <alignment vertical="center"/>
    </xf>
    <xf numFmtId="0" fontId="0" fillId="0" borderId="23" xfId="0" applyFont="1" applyFill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0" fillId="4" borderId="23" xfId="0" applyFont="1" applyFill="1" applyBorder="1" applyAlignment="1" applyProtection="1">
      <alignment vertical="center"/>
      <protection locked="0"/>
    </xf>
    <xf numFmtId="0" fontId="0" fillId="4" borderId="22" xfId="0" applyFont="1" applyFill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</xf>
    <xf numFmtId="0" fontId="3" fillId="0" borderId="38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vertical="center"/>
    </xf>
    <xf numFmtId="0" fontId="0" fillId="4" borderId="21" xfId="0" applyFont="1" applyFill="1" applyBorder="1" applyAlignment="1" applyProtection="1">
      <alignment vertical="center"/>
      <protection locked="0"/>
    </xf>
    <xf numFmtId="0" fontId="11" fillId="0" borderId="0" xfId="0" applyFont="1" applyProtection="1"/>
    <xf numFmtId="0" fontId="3" fillId="0" borderId="30" xfId="0" applyFont="1" applyBorder="1" applyProtection="1"/>
    <xf numFmtId="0" fontId="3" fillId="0" borderId="18" xfId="0" applyFont="1" applyBorder="1" applyProtection="1"/>
    <xf numFmtId="0" fontId="3" fillId="0" borderId="14" xfId="0" applyFont="1" applyBorder="1" applyProtection="1"/>
    <xf numFmtId="0" fontId="3" fillId="0" borderId="10" xfId="0" applyFont="1" applyBorder="1" applyProtection="1"/>
    <xf numFmtId="0" fontId="3" fillId="0" borderId="21" xfId="0" applyFont="1" applyBorder="1" applyProtection="1"/>
    <xf numFmtId="0" fontId="0" fillId="0" borderId="35" xfId="0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left" vertical="center"/>
    </xf>
    <xf numFmtId="0" fontId="1" fillId="0" borderId="0" xfId="1" applyFont="1" applyProtection="1"/>
    <xf numFmtId="0" fontId="12" fillId="0" borderId="0" xfId="1" applyFont="1" applyFill="1" applyProtection="1"/>
    <xf numFmtId="0" fontId="4" fillId="9" borderId="0" xfId="1" applyFont="1" applyFill="1" applyProtection="1"/>
    <xf numFmtId="0" fontId="13" fillId="9" borderId="0" xfId="1" applyFont="1" applyFill="1" applyProtection="1"/>
    <xf numFmtId="0" fontId="1" fillId="0" borderId="0" xfId="1" applyFont="1" applyFill="1" applyProtection="1"/>
    <xf numFmtId="0" fontId="13" fillId="0" borderId="0" xfId="1" applyFont="1" applyFill="1" applyProtection="1"/>
    <xf numFmtId="0" fontId="14" fillId="0" borderId="0" xfId="1" applyFont="1" applyProtection="1"/>
    <xf numFmtId="0" fontId="14" fillId="0" borderId="0" xfId="1" applyFont="1" applyBorder="1" applyProtection="1"/>
    <xf numFmtId="0" fontId="1" fillId="4" borderId="1" xfId="1" applyFont="1" applyFill="1" applyBorder="1" applyProtection="1"/>
    <xf numFmtId="0" fontId="1" fillId="0" borderId="0" xfId="1" applyFont="1" applyBorder="1" applyProtection="1"/>
    <xf numFmtId="0" fontId="1" fillId="0" borderId="10" xfId="1" applyFont="1" applyBorder="1" applyProtection="1"/>
    <xf numFmtId="0" fontId="1" fillId="9" borderId="15" xfId="1" applyFont="1" applyFill="1" applyBorder="1" applyAlignment="1" applyProtection="1">
      <alignment horizontal="left"/>
      <protection locked="0"/>
    </xf>
    <xf numFmtId="0" fontId="1" fillId="0" borderId="1" xfId="1" applyFont="1" applyBorder="1" applyProtection="1"/>
    <xf numFmtId="0" fontId="1" fillId="0" borderId="5" xfId="1" applyFont="1" applyBorder="1" applyProtection="1"/>
    <xf numFmtId="0" fontId="1" fillId="4" borderId="39" xfId="1" applyFont="1" applyFill="1" applyBorder="1" applyProtection="1"/>
    <xf numFmtId="0" fontId="1" fillId="0" borderId="0" xfId="1" applyFont="1" applyAlignment="1" applyProtection="1">
      <alignment horizontal="left"/>
    </xf>
    <xf numFmtId="0" fontId="1" fillId="0" borderId="30" xfId="1" applyFont="1" applyBorder="1" applyProtection="1"/>
    <xf numFmtId="0" fontId="1" fillId="0" borderId="39" xfId="1" applyFont="1" applyBorder="1" applyProtection="1"/>
    <xf numFmtId="0" fontId="1" fillId="0" borderId="35" xfId="1" applyFont="1" applyBorder="1" applyProtection="1"/>
    <xf numFmtId="0" fontId="10" fillId="10" borderId="30" xfId="0" applyFont="1" applyFill="1" applyBorder="1" applyProtection="1"/>
    <xf numFmtId="0" fontId="5" fillId="10" borderId="39" xfId="0" applyFont="1" applyFill="1" applyBorder="1" applyProtection="1"/>
    <xf numFmtId="0" fontId="5" fillId="0" borderId="15" xfId="0" applyFont="1" applyFill="1" applyBorder="1" applyProtection="1"/>
    <xf numFmtId="0" fontId="5" fillId="0" borderId="16" xfId="0" applyFont="1" applyFill="1" applyBorder="1" applyAlignment="1" applyProtection="1">
      <alignment horizontal="center"/>
    </xf>
    <xf numFmtId="0" fontId="5" fillId="0" borderId="15" xfId="0" applyFont="1" applyBorder="1" applyProtection="1"/>
    <xf numFmtId="0" fontId="5" fillId="0" borderId="15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11" xfId="0" applyFont="1" applyBorder="1" applyProtection="1"/>
    <xf numFmtId="0" fontId="5" fillId="0" borderId="40" xfId="0" applyFont="1" applyBorder="1" applyProtection="1"/>
    <xf numFmtId="0" fontId="5" fillId="0" borderId="19" xfId="0" applyFont="1" applyBorder="1" applyProtection="1"/>
    <xf numFmtId="0" fontId="5" fillId="0" borderId="24" xfId="0" applyFont="1" applyBorder="1" applyProtection="1"/>
    <xf numFmtId="0" fontId="5" fillId="0" borderId="41" xfId="0" applyFont="1" applyBorder="1" applyProtection="1"/>
    <xf numFmtId="0" fontId="10" fillId="0" borderId="2" xfId="0" applyFont="1" applyBorder="1" applyProtection="1"/>
    <xf numFmtId="0" fontId="5" fillId="0" borderId="8" xfId="0" applyFont="1" applyBorder="1" applyAlignment="1" applyProtection="1">
      <alignment horizontal="right"/>
    </xf>
    <xf numFmtId="0" fontId="5" fillId="0" borderId="4" xfId="0" applyFont="1" applyBorder="1" applyProtection="1"/>
    <xf numFmtId="0" fontId="5" fillId="0" borderId="6" xfId="0" applyFont="1" applyBorder="1" applyProtection="1"/>
    <xf numFmtId="0" fontId="13" fillId="0" borderId="19" xfId="0" applyFont="1" applyBorder="1" applyProtection="1"/>
    <xf numFmtId="0" fontId="5" fillId="0" borderId="23" xfId="0" applyFont="1" applyBorder="1" applyProtection="1"/>
    <xf numFmtId="0" fontId="5" fillId="0" borderId="20" xfId="0" applyFont="1" applyBorder="1" applyProtection="1"/>
    <xf numFmtId="0" fontId="5" fillId="0" borderId="21" xfId="0" applyFont="1" applyBorder="1" applyProtection="1"/>
    <xf numFmtId="0" fontId="5" fillId="0" borderId="16" xfId="0" applyFont="1" applyBorder="1" applyAlignment="1" applyProtection="1">
      <alignment horizontal="center"/>
    </xf>
    <xf numFmtId="0" fontId="5" fillId="0" borderId="0" xfId="0" applyFont="1" applyAlignment="1" applyProtection="1">
      <alignment horizontal="left"/>
    </xf>
    <xf numFmtId="0" fontId="5" fillId="10" borderId="28" xfId="0" applyFont="1" applyFill="1" applyBorder="1" applyProtection="1"/>
    <xf numFmtId="0" fontId="10" fillId="10" borderId="5" xfId="0" applyFont="1" applyFill="1" applyBorder="1" applyProtection="1"/>
    <xf numFmtId="0" fontId="5" fillId="10" borderId="5" xfId="0" applyFont="1" applyFill="1" applyBorder="1" applyProtection="1"/>
    <xf numFmtId="0" fontId="5" fillId="10" borderId="37" xfId="0" applyFont="1" applyFill="1" applyBorder="1" applyProtection="1"/>
    <xf numFmtId="0" fontId="10" fillId="10" borderId="1" xfId="0" applyFont="1" applyFill="1" applyBorder="1" applyProtection="1"/>
    <xf numFmtId="0" fontId="5" fillId="10" borderId="1" xfId="0" applyFont="1" applyFill="1" applyBorder="1" applyProtection="1"/>
    <xf numFmtId="0" fontId="0" fillId="0" borderId="0" xfId="0" applyFont="1" applyBorder="1" applyProtection="1"/>
    <xf numFmtId="0" fontId="5" fillId="10" borderId="30" xfId="0" applyFont="1" applyFill="1" applyBorder="1" applyProtection="1"/>
    <xf numFmtId="0" fontId="13" fillId="0" borderId="0" xfId="0" applyFont="1" applyBorder="1" applyProtection="1"/>
    <xf numFmtId="0" fontId="10" fillId="0" borderId="44" xfId="0" applyFont="1" applyBorder="1" applyProtection="1"/>
    <xf numFmtId="0" fontId="5" fillId="0" borderId="45" xfId="0" applyFont="1" applyBorder="1" applyAlignment="1" applyProtection="1">
      <alignment horizontal="right"/>
    </xf>
    <xf numFmtId="0" fontId="5" fillId="0" borderId="46" xfId="0" applyFont="1" applyBorder="1" applyProtection="1"/>
    <xf numFmtId="0" fontId="13" fillId="0" borderId="47" xfId="0" applyFont="1" applyBorder="1" applyProtection="1"/>
    <xf numFmtId="0" fontId="5" fillId="0" borderId="48" xfId="0" applyFont="1" applyBorder="1" applyProtection="1"/>
    <xf numFmtId="0" fontId="5" fillId="0" borderId="49" xfId="0" applyFont="1" applyBorder="1" applyProtection="1"/>
    <xf numFmtId="0" fontId="5" fillId="0" borderId="50" xfId="0" applyFont="1" applyBorder="1" applyProtection="1"/>
    <xf numFmtId="0" fontId="10" fillId="10" borderId="53" xfId="0" applyFont="1" applyFill="1" applyBorder="1" applyProtection="1"/>
    <xf numFmtId="0" fontId="5" fillId="10" borderId="56" xfId="0" applyFont="1" applyFill="1" applyBorder="1" applyProtection="1"/>
    <xf numFmtId="0" fontId="5" fillId="10" borderId="51" xfId="0" applyFont="1" applyFill="1" applyBorder="1" applyProtection="1"/>
    <xf numFmtId="0" fontId="10" fillId="10" borderId="63" xfId="0" applyFont="1" applyFill="1" applyBorder="1" applyProtection="1"/>
    <xf numFmtId="0" fontId="5" fillId="10" borderId="63" xfId="0" applyFont="1" applyFill="1" applyBorder="1" applyProtection="1"/>
    <xf numFmtId="0" fontId="5" fillId="10" borderId="54" xfId="0" applyFont="1" applyFill="1" applyBorder="1" applyProtection="1"/>
    <xf numFmtId="0" fontId="10" fillId="10" borderId="64" xfId="0" applyFont="1" applyFill="1" applyBorder="1" applyProtection="1"/>
    <xf numFmtId="0" fontId="5" fillId="10" borderId="64" xfId="0" applyFont="1" applyFill="1" applyBorder="1" applyProtection="1"/>
    <xf numFmtId="0" fontId="5" fillId="0" borderId="3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/>
    </xf>
    <xf numFmtId="0" fontId="5" fillId="0" borderId="1" xfId="0" applyFont="1" applyBorder="1" applyAlignment="1" applyProtection="1">
      <alignment horizontal="left"/>
    </xf>
    <xf numFmtId="0" fontId="5" fillId="0" borderId="8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0" fillId="0" borderId="15" xfId="0" applyFont="1" applyBorder="1" applyProtection="1"/>
    <xf numFmtId="0" fontId="10" fillId="0" borderId="0" xfId="0" applyFont="1" applyFill="1" applyBorder="1" applyAlignment="1" applyProtection="1">
      <alignment horizontal="center"/>
    </xf>
    <xf numFmtId="0" fontId="0" fillId="11" borderId="0" xfId="0" applyFill="1"/>
    <xf numFmtId="0" fontId="0" fillId="11" borderId="0" xfId="0" applyFont="1" applyFill="1"/>
    <xf numFmtId="0" fontId="10" fillId="10" borderId="43" xfId="0" applyFont="1" applyFill="1" applyBorder="1" applyAlignment="1" applyProtection="1">
      <alignment horizontal="center"/>
    </xf>
    <xf numFmtId="0" fontId="10" fillId="10" borderId="42" xfId="0" applyFont="1" applyFill="1" applyBorder="1" applyAlignment="1" applyProtection="1">
      <alignment horizontal="center"/>
    </xf>
    <xf numFmtId="0" fontId="10" fillId="10" borderId="57" xfId="0" applyFont="1" applyFill="1" applyBorder="1" applyAlignment="1" applyProtection="1">
      <alignment horizontal="center"/>
    </xf>
    <xf numFmtId="0" fontId="10" fillId="10" borderId="58" xfId="0" applyFont="1" applyFill="1" applyBorder="1" applyAlignment="1" applyProtection="1">
      <alignment horizontal="center"/>
    </xf>
    <xf numFmtId="0" fontId="10" fillId="10" borderId="59" xfId="0" applyFont="1" applyFill="1" applyBorder="1" applyAlignment="1" applyProtection="1">
      <alignment horizontal="center"/>
    </xf>
    <xf numFmtId="0" fontId="10" fillId="10" borderId="51" xfId="0" applyFont="1" applyFill="1" applyBorder="1" applyAlignment="1" applyProtection="1">
      <alignment horizontal="center"/>
    </xf>
    <xf numFmtId="0" fontId="10" fillId="10" borderId="52" xfId="0" applyFont="1" applyFill="1" applyBorder="1" applyAlignment="1" applyProtection="1">
      <alignment horizontal="center"/>
    </xf>
    <xf numFmtId="0" fontId="10" fillId="10" borderId="60" xfId="0" applyFont="1" applyFill="1" applyBorder="1" applyAlignment="1" applyProtection="1">
      <alignment horizontal="center"/>
    </xf>
    <xf numFmtId="0" fontId="10" fillId="10" borderId="61" xfId="0" applyFont="1" applyFill="1" applyBorder="1" applyAlignment="1" applyProtection="1">
      <alignment horizontal="center"/>
    </xf>
    <xf numFmtId="0" fontId="10" fillId="10" borderId="62" xfId="0" applyFont="1" applyFill="1" applyBorder="1" applyAlignment="1" applyProtection="1">
      <alignment horizontal="center"/>
    </xf>
    <xf numFmtId="0" fontId="10" fillId="10" borderId="54" xfId="0" applyFont="1" applyFill="1" applyBorder="1" applyAlignment="1" applyProtection="1">
      <alignment horizontal="center"/>
    </xf>
    <xf numFmtId="0" fontId="10" fillId="10" borderId="55" xfId="0" applyFont="1" applyFill="1" applyBorder="1" applyAlignment="1" applyProtection="1">
      <alignment horizontal="center"/>
    </xf>
    <xf numFmtId="0" fontId="10" fillId="10" borderId="28" xfId="0" applyFont="1" applyFill="1" applyBorder="1" applyAlignment="1" applyProtection="1">
      <alignment horizontal="center"/>
    </xf>
    <xf numFmtId="0" fontId="10" fillId="10" borderId="37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</cellXfs>
  <cellStyles count="2">
    <cellStyle name="Standard" xfId="0" builtinId="0"/>
    <cellStyle name="Standard_Ko08-98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FEFE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C30" sqref="C30"/>
    </sheetView>
  </sheetViews>
  <sheetFormatPr baseColWidth="10" defaultColWidth="11.7109375" defaultRowHeight="12.75"/>
  <cols>
    <col min="1" max="1" width="14" style="1" customWidth="1"/>
    <col min="2" max="2" width="15.140625" style="1" customWidth="1"/>
    <col min="3" max="16384" width="11.7109375" style="1"/>
  </cols>
  <sheetData>
    <row r="1" spans="1:9" s="2" customFormat="1">
      <c r="A1" s="2" t="s">
        <v>0</v>
      </c>
    </row>
    <row r="2" spans="1:9">
      <c r="A2" s="1" t="s">
        <v>1</v>
      </c>
      <c r="B2" s="3" t="s">
        <v>46</v>
      </c>
    </row>
    <row r="4" spans="1:9" s="2" customFormat="1">
      <c r="A4" s="2" t="s">
        <v>2</v>
      </c>
      <c r="B4" s="2" t="s">
        <v>3</v>
      </c>
      <c r="C4" s="2" t="s">
        <v>4</v>
      </c>
      <c r="D4" s="2" t="s">
        <v>5</v>
      </c>
    </row>
    <row r="5" spans="1:9">
      <c r="A5" s="4" t="s">
        <v>6</v>
      </c>
      <c r="B5" s="4">
        <v>1</v>
      </c>
      <c r="C5" t="s">
        <v>76</v>
      </c>
      <c r="F5" s="1">
        <v>1</v>
      </c>
      <c r="G5" t="s">
        <v>75</v>
      </c>
      <c r="I5" t="s">
        <v>74</v>
      </c>
    </row>
    <row r="6" spans="1:9">
      <c r="A6" s="4"/>
      <c r="B6" s="4">
        <v>2</v>
      </c>
      <c r="C6" t="s">
        <v>77</v>
      </c>
      <c r="F6" s="1">
        <v>2</v>
      </c>
      <c r="G6" t="s">
        <v>79</v>
      </c>
      <c r="I6" t="s">
        <v>91</v>
      </c>
    </row>
    <row r="7" spans="1:9">
      <c r="A7" s="4"/>
      <c r="B7" s="4">
        <v>3</v>
      </c>
      <c r="C7" t="s">
        <v>41</v>
      </c>
      <c r="F7" s="1">
        <v>3</v>
      </c>
      <c r="G7" t="s">
        <v>89</v>
      </c>
      <c r="I7" t="s">
        <v>92</v>
      </c>
    </row>
    <row r="8" spans="1:9">
      <c r="A8" s="4"/>
      <c r="B8" s="4">
        <v>4</v>
      </c>
      <c r="C8" t="s">
        <v>78</v>
      </c>
      <c r="F8" s="1">
        <v>4</v>
      </c>
      <c r="G8" t="s">
        <v>90</v>
      </c>
      <c r="I8" t="s">
        <v>93</v>
      </c>
    </row>
    <row r="9" spans="1:9">
      <c r="F9" s="1">
        <v>5</v>
      </c>
      <c r="G9" t="s">
        <v>81</v>
      </c>
      <c r="I9" t="s">
        <v>94</v>
      </c>
    </row>
    <row r="10" spans="1:9">
      <c r="A10" s="5" t="s">
        <v>7</v>
      </c>
      <c r="B10" s="5">
        <v>1</v>
      </c>
      <c r="C10" t="s">
        <v>79</v>
      </c>
      <c r="F10" s="1">
        <v>6</v>
      </c>
      <c r="G10" t="s">
        <v>80</v>
      </c>
      <c r="I10" t="s">
        <v>95</v>
      </c>
    </row>
    <row r="11" spans="1:9">
      <c r="A11" s="5"/>
      <c r="B11" s="5">
        <v>2</v>
      </c>
      <c r="C11" t="s">
        <v>80</v>
      </c>
      <c r="F11" s="1">
        <v>7</v>
      </c>
      <c r="G11" t="s">
        <v>83</v>
      </c>
      <c r="I11" t="s">
        <v>96</v>
      </c>
    </row>
    <row r="12" spans="1:9">
      <c r="A12" s="5"/>
      <c r="B12" s="5">
        <v>3</v>
      </c>
      <c r="C12" t="s">
        <v>81</v>
      </c>
      <c r="F12" s="1">
        <v>8</v>
      </c>
      <c r="G12" t="s">
        <v>71</v>
      </c>
      <c r="I12" t="s">
        <v>97</v>
      </c>
    </row>
    <row r="13" spans="1:9">
      <c r="A13" s="5"/>
      <c r="B13" s="5">
        <v>4</v>
      </c>
      <c r="C13" t="s">
        <v>82</v>
      </c>
      <c r="F13" s="1">
        <v>9</v>
      </c>
      <c r="G13" t="s">
        <v>84</v>
      </c>
      <c r="I13" t="s">
        <v>98</v>
      </c>
    </row>
    <row r="14" spans="1:9">
      <c r="F14" s="1">
        <v>10</v>
      </c>
      <c r="G14" t="s">
        <v>76</v>
      </c>
      <c r="I14" t="s">
        <v>73</v>
      </c>
    </row>
    <row r="15" spans="1:9">
      <c r="A15" s="6" t="s">
        <v>8</v>
      </c>
      <c r="B15" s="6">
        <v>1</v>
      </c>
      <c r="C15" t="s">
        <v>83</v>
      </c>
      <c r="F15" s="1">
        <v>11</v>
      </c>
      <c r="G15" t="s">
        <v>78</v>
      </c>
      <c r="I15" t="s">
        <v>103</v>
      </c>
    </row>
    <row r="16" spans="1:9">
      <c r="A16" s="6"/>
      <c r="B16" s="6">
        <v>2</v>
      </c>
      <c r="C16" t="s">
        <v>84</v>
      </c>
      <c r="F16" s="1">
        <v>12</v>
      </c>
      <c r="G16" t="s">
        <v>77</v>
      </c>
      <c r="I16" t="s">
        <v>72</v>
      </c>
    </row>
    <row r="17" spans="1:10">
      <c r="A17" s="6"/>
      <c r="B17" s="6">
        <v>3</v>
      </c>
      <c r="C17" t="s">
        <v>85</v>
      </c>
      <c r="F17" s="1">
        <v>13</v>
      </c>
      <c r="G17" s="226" t="s">
        <v>82</v>
      </c>
      <c r="I17" s="226" t="s">
        <v>99</v>
      </c>
      <c r="J17" s="227"/>
    </row>
    <row r="18" spans="1:10">
      <c r="A18" s="6"/>
      <c r="B18" s="6">
        <v>4</v>
      </c>
      <c r="C18" t="s">
        <v>86</v>
      </c>
      <c r="E18"/>
      <c r="F18" s="1">
        <v>14</v>
      </c>
      <c r="G18" t="s">
        <v>85</v>
      </c>
      <c r="I18" t="s">
        <v>100</v>
      </c>
    </row>
    <row r="19" spans="1:10">
      <c r="F19" s="1">
        <v>15</v>
      </c>
      <c r="G19" t="s">
        <v>87</v>
      </c>
      <c r="I19" t="s">
        <v>102</v>
      </c>
    </row>
    <row r="20" spans="1:10">
      <c r="A20" s="7" t="s">
        <v>9</v>
      </c>
      <c r="B20" s="7">
        <v>1</v>
      </c>
      <c r="C20" t="s">
        <v>71</v>
      </c>
      <c r="F20" s="1">
        <v>16</v>
      </c>
      <c r="G20" s="1" t="s">
        <v>41</v>
      </c>
      <c r="I20" t="s">
        <v>101</v>
      </c>
    </row>
    <row r="21" spans="1:10">
      <c r="A21" s="7"/>
      <c r="B21" s="7">
        <v>2</v>
      </c>
      <c r="C21" t="s">
        <v>75</v>
      </c>
    </row>
    <row r="22" spans="1:10">
      <c r="A22" s="7"/>
      <c r="B22" s="7">
        <v>3</v>
      </c>
      <c r="C22" s="1" t="s">
        <v>87</v>
      </c>
    </row>
    <row r="23" spans="1:10">
      <c r="A23" s="7"/>
      <c r="B23" s="7">
        <v>4</v>
      </c>
      <c r="C23" t="s">
        <v>88</v>
      </c>
    </row>
  </sheetData>
  <dataValidations count="1">
    <dataValidation type="list" operator="equal" allowBlank="1" sqref="B2:B3">
      <formula1>"bis Kreisliga,ab Bezirksklasse"</formula1>
      <formula2>0</formula2>
    </dataValidation>
  </dataValidations>
  <pageMargins left="0.78749999999999998" right="0.78749999999999998" top="0.78749999999999998" bottom="0.78749999999999998" header="9.8611111111111108E-2" footer="9.8611111111111108E-2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B50"/>
  <sheetViews>
    <sheetView topLeftCell="A21" workbookViewId="0">
      <selection activeCell="AK33" sqref="AK33"/>
    </sheetView>
  </sheetViews>
  <sheetFormatPr baseColWidth="10" defaultColWidth="11.5703125" defaultRowHeight="12.75"/>
  <cols>
    <col min="1" max="1" width="4.140625" style="8" customWidth="1"/>
    <col min="2" max="2" width="4.140625" style="9" customWidth="1"/>
    <col min="3" max="10" width="2" style="9" customWidth="1"/>
    <col min="11" max="11" width="3.85546875" style="9" customWidth="1"/>
    <col min="12" max="12" width="2" style="9" customWidth="1"/>
    <col min="13" max="13" width="2.140625" style="9" customWidth="1"/>
    <col min="14" max="16" width="2" style="9" customWidth="1"/>
    <col min="17" max="17" width="2.140625" style="9" customWidth="1"/>
    <col min="18" max="18" width="2" style="9" customWidth="1"/>
    <col min="19" max="19" width="2" style="10" customWidth="1"/>
    <col min="20" max="21" width="2" style="9" customWidth="1"/>
    <col min="22" max="22" width="3.42578125" style="9" customWidth="1"/>
    <col min="23" max="29" width="2" style="9" customWidth="1"/>
    <col min="30" max="32" width="2.28515625" style="9" customWidth="1"/>
    <col min="33" max="33" width="2.85546875" style="9" customWidth="1"/>
    <col min="34" max="34" width="2.28515625" style="9" customWidth="1"/>
    <col min="35" max="35" width="2.85546875" style="9" customWidth="1"/>
    <col min="36" max="38" width="2" style="9" customWidth="1"/>
    <col min="39" max="39" width="1.85546875" style="9" customWidth="1"/>
    <col min="40" max="45" width="2" style="9" customWidth="1"/>
    <col min="46" max="46" width="4" style="9" customWidth="1"/>
    <col min="47" max="53" width="11.5703125" style="9"/>
    <col min="54" max="54" width="11" style="8" customWidth="1"/>
    <col min="55" max="16384" width="11.5703125" style="9"/>
  </cols>
  <sheetData>
    <row r="1" spans="1:48" ht="15.75" customHeight="1">
      <c r="A1" s="9"/>
      <c r="B1" s="11" t="str">
        <f>Meldungen!A1</f>
        <v>Alexander-Remmele-Gedächtnis-Turnier</v>
      </c>
      <c r="AD1" s="12"/>
      <c r="AJ1" s="13"/>
    </row>
    <row r="2" spans="1:48" ht="15.75" customHeight="1">
      <c r="A2" s="9"/>
      <c r="B2" s="14" t="str">
        <f>Meldungen!A2</f>
        <v>Wettbewerb:</v>
      </c>
      <c r="I2" s="14" t="str">
        <f>Meldungen!B2</f>
        <v>bis Kreisliga</v>
      </c>
    </row>
    <row r="3" spans="1:48" ht="14.45" customHeight="1">
      <c r="A3" s="9"/>
      <c r="B3" s="15" t="str">
        <f>Meldungen!A5</f>
        <v>Gruppe 1</v>
      </c>
      <c r="C3" s="16"/>
      <c r="D3" s="16"/>
      <c r="E3" s="16"/>
      <c r="F3" s="16"/>
      <c r="H3" s="16"/>
      <c r="I3" s="16"/>
      <c r="J3" s="16"/>
      <c r="K3" s="16"/>
      <c r="L3" s="16"/>
      <c r="N3" s="17"/>
      <c r="O3" s="18"/>
      <c r="P3" s="18"/>
      <c r="Q3" s="19"/>
      <c r="R3" s="19"/>
      <c r="S3" s="20"/>
      <c r="T3" s="21"/>
      <c r="U3" s="21"/>
      <c r="V3" s="22"/>
      <c r="W3" s="21"/>
      <c r="X3" s="21"/>
      <c r="Y3" s="19"/>
      <c r="Z3" s="18"/>
      <c r="AA3" s="21"/>
      <c r="AB3" s="21"/>
      <c r="AC3" s="18"/>
      <c r="AD3" s="19"/>
      <c r="AE3" s="18"/>
      <c r="AF3" s="18"/>
      <c r="AG3" s="18"/>
      <c r="AH3" s="18"/>
      <c r="AI3" s="18"/>
      <c r="AJ3" s="18"/>
      <c r="AK3" s="18"/>
      <c r="AL3" s="18"/>
      <c r="AM3" s="19"/>
    </row>
    <row r="4" spans="1:48" ht="5.25" customHeight="1">
      <c r="A4" s="9"/>
      <c r="B4" s="2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24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25"/>
      <c r="AM4" s="13"/>
      <c r="AN4" s="13"/>
      <c r="AO4" s="13"/>
      <c r="AU4" s="13"/>
      <c r="AV4" s="13"/>
    </row>
    <row r="5" spans="1:48" ht="13.15" customHeight="1">
      <c r="A5" s="9"/>
      <c r="B5" s="26" t="s">
        <v>10</v>
      </c>
      <c r="C5" s="27" t="s">
        <v>11</v>
      </c>
      <c r="D5" s="28"/>
      <c r="E5" s="28"/>
      <c r="F5" s="28"/>
      <c r="G5" s="28"/>
      <c r="H5" s="28"/>
      <c r="I5" s="28"/>
      <c r="J5" s="29"/>
      <c r="K5" s="30"/>
      <c r="L5" s="31"/>
      <c r="M5" s="30"/>
      <c r="N5" s="30"/>
      <c r="O5" s="28"/>
      <c r="P5" s="28"/>
      <c r="Q5" s="32"/>
      <c r="R5" s="33"/>
      <c r="S5" s="34">
        <v>1</v>
      </c>
      <c r="T5" s="35"/>
      <c r="U5" s="33"/>
      <c r="V5" s="34">
        <v>2</v>
      </c>
      <c r="W5" s="35"/>
      <c r="X5" s="33"/>
      <c r="Y5" s="34">
        <v>3</v>
      </c>
      <c r="Z5" s="35"/>
      <c r="AA5" s="36"/>
      <c r="AB5" s="34">
        <v>4</v>
      </c>
      <c r="AC5" s="34"/>
      <c r="AD5" s="37"/>
      <c r="AE5" s="37" t="s">
        <v>12</v>
      </c>
      <c r="AF5" s="35"/>
      <c r="AG5" s="35"/>
      <c r="AH5" s="38" t="s">
        <v>13</v>
      </c>
      <c r="AI5" s="36"/>
      <c r="AJ5" s="36"/>
      <c r="AK5" s="39" t="s">
        <v>14</v>
      </c>
      <c r="AL5" s="40"/>
      <c r="AU5" s="41" t="s">
        <v>15</v>
      </c>
    </row>
    <row r="6" spans="1:48" ht="12.95" customHeight="1">
      <c r="A6" s="9"/>
      <c r="B6" s="42">
        <v>1</v>
      </c>
      <c r="C6" s="43" t="str">
        <f>Meldungen!C5</f>
        <v>Butter bei de Fische I</v>
      </c>
      <c r="D6" s="44"/>
      <c r="E6" s="44"/>
      <c r="F6" s="44"/>
      <c r="G6" s="44"/>
      <c r="H6" s="44"/>
      <c r="I6" s="44"/>
      <c r="J6" s="45"/>
      <c r="K6" s="46"/>
      <c r="L6" s="47"/>
      <c r="M6" s="44"/>
      <c r="N6" s="48"/>
      <c r="O6" s="44"/>
      <c r="P6" s="44"/>
      <c r="Q6" s="49"/>
      <c r="R6" s="50"/>
      <c r="S6" s="51"/>
      <c r="T6" s="52"/>
      <c r="U6" s="53">
        <f>IF(AJ13&lt;&gt;"",AJ13,"")</f>
        <v>2</v>
      </c>
      <c r="V6" s="54" t="str">
        <f>IF(W6&lt;&gt;"",":","")</f>
        <v>:</v>
      </c>
      <c r="W6" s="55">
        <f>IF(AL13&lt;&gt;"",AL13,"")</f>
        <v>0</v>
      </c>
      <c r="X6" s="53">
        <f>IF(Q14&lt;&gt;"",Q14,"")</f>
        <v>2</v>
      </c>
      <c r="Y6" s="54" t="str">
        <f>IF(Z6&lt;&gt;"",":","")</f>
        <v>:</v>
      </c>
      <c r="Z6" s="55">
        <f>IF(S14&lt;&gt;"",S14,"")</f>
        <v>1</v>
      </c>
      <c r="AA6" s="53">
        <f>IF(Q12&lt;&gt;"",Q12,"")</f>
        <v>1</v>
      </c>
      <c r="AB6" s="54" t="str">
        <f>IF(AC6&lt;&gt;"",":","")</f>
        <v>:</v>
      </c>
      <c r="AC6" s="56">
        <f>IF(S12&lt;&gt;"",S12,"")</f>
        <v>2</v>
      </c>
      <c r="AD6" s="57">
        <f>IF(R6&gt;T6,1)+IF(U6&gt;W6,1)+IF(X6&gt;Z6,1)+IF(AA6&gt;AC6,1)</f>
        <v>2</v>
      </c>
      <c r="AE6" s="54" t="str">
        <f>IF(AF6&lt;&gt;"",":","")</f>
        <v>:</v>
      </c>
      <c r="AF6" s="55">
        <f>IF(T6&gt;R6,1)+IF(W6&gt;U6,1)+IF(Z6&gt;X6,1)+IF(AC6&gt;AA6,1)</f>
        <v>1</v>
      </c>
      <c r="AG6" s="56">
        <f>SUM(R6,U6,X6,AA6)</f>
        <v>5</v>
      </c>
      <c r="AH6" s="54" t="s">
        <v>16</v>
      </c>
      <c r="AI6" s="56">
        <f>SUM(T6,W6,Z6,AC6)</f>
        <v>3</v>
      </c>
      <c r="AJ6" s="58"/>
      <c r="AK6" s="59">
        <f>RANK(AU6,AU6:AU9)</f>
        <v>1</v>
      </c>
      <c r="AL6" s="60"/>
      <c r="AU6" s="41">
        <f>IF((AD6+AF6)&gt;0,(AD6-AF6)*1000+(AG6-AI6)*100,-10000)</f>
        <v>1200</v>
      </c>
      <c r="AV6" s="41"/>
    </row>
    <row r="7" spans="1:48" ht="12.95" customHeight="1">
      <c r="A7" s="9"/>
      <c r="B7" s="42">
        <v>2</v>
      </c>
      <c r="C7" s="43" t="str">
        <f>Meldungen!C6</f>
        <v>Ilsfeld I</v>
      </c>
      <c r="D7" s="44"/>
      <c r="E7" s="44"/>
      <c r="F7" s="44"/>
      <c r="G7" s="44"/>
      <c r="H7" s="44"/>
      <c r="I7" s="44"/>
      <c r="J7" s="45"/>
      <c r="K7" s="46"/>
      <c r="L7" s="47"/>
      <c r="M7" s="44"/>
      <c r="N7" s="48"/>
      <c r="O7" s="44"/>
      <c r="P7" s="44"/>
      <c r="Q7" s="49"/>
      <c r="R7" s="47">
        <f>W6</f>
        <v>0</v>
      </c>
      <c r="S7" s="54" t="str">
        <f>IF(T7&lt;&gt;"",":","")</f>
        <v>:</v>
      </c>
      <c r="T7" s="61">
        <f>U6</f>
        <v>2</v>
      </c>
      <c r="U7" s="62"/>
      <c r="V7" s="63"/>
      <c r="W7" s="64"/>
      <c r="X7" s="53">
        <f>IF(Q13&lt;&gt;"",Q13,"")</f>
        <v>2</v>
      </c>
      <c r="Y7" s="54" t="str">
        <f>IF(Z7&lt;&gt;"",":","")</f>
        <v>:</v>
      </c>
      <c r="Z7" s="55">
        <f>IF(S13&lt;&gt;"",S13,"")</f>
        <v>0</v>
      </c>
      <c r="AA7" s="53">
        <f>IF(AJ12&lt;&gt;"",AJ12,"")</f>
        <v>2</v>
      </c>
      <c r="AB7" s="54" t="str">
        <f>IF(AC7&lt;&gt;"",":","")</f>
        <v>:</v>
      </c>
      <c r="AC7" s="56">
        <f>IF(AL12&lt;&gt;"",AL12,"")</f>
        <v>0</v>
      </c>
      <c r="AD7" s="57">
        <f>IF(R7&gt;T7,1)+IF(U7&gt;W7,1)+IF(X7&gt;Z7,1)+IF(AA7&gt;AC7,1)</f>
        <v>2</v>
      </c>
      <c r="AE7" s="54" t="str">
        <f>IF(AF7&lt;&gt;"",":","")</f>
        <v>:</v>
      </c>
      <c r="AF7" s="55">
        <f>IF(T7&gt;R7,1)+IF(W7&gt;U7,1)+IF(Z7&gt;X7,1)+IF(AC7&gt;AA7,1)</f>
        <v>1</v>
      </c>
      <c r="AG7" s="56">
        <f>SUM(R7,U7,X7,AA7)</f>
        <v>4</v>
      </c>
      <c r="AH7" s="54" t="s">
        <v>16</v>
      </c>
      <c r="AI7" s="56">
        <f>SUM(T7,W7,Z7,AC7)</f>
        <v>2</v>
      </c>
      <c r="AJ7" s="58"/>
      <c r="AK7" s="59">
        <v>2</v>
      </c>
      <c r="AL7" s="65"/>
      <c r="AU7" s="41">
        <f>IF((AD7+AF7)&gt;0,(AD7-AF7)*1000+(AG7-AI7)*100,-10000)</f>
        <v>1200</v>
      </c>
      <c r="AV7" s="41"/>
    </row>
    <row r="8" spans="1:48" ht="12.95" customHeight="1">
      <c r="A8" s="9"/>
      <c r="B8" s="42">
        <v>3</v>
      </c>
      <c r="C8" s="43" t="str">
        <f>Meldungen!C7</f>
        <v>Hoffeld</v>
      </c>
      <c r="D8" s="44"/>
      <c r="E8" s="44"/>
      <c r="F8" s="44"/>
      <c r="G8" s="44"/>
      <c r="H8" s="44"/>
      <c r="I8" s="44"/>
      <c r="J8" s="45"/>
      <c r="K8" s="46"/>
      <c r="L8" s="47"/>
      <c r="M8" s="44"/>
      <c r="N8" s="48"/>
      <c r="O8" s="44"/>
      <c r="P8" s="44"/>
      <c r="Q8" s="49"/>
      <c r="R8" s="47">
        <f>Z6</f>
        <v>1</v>
      </c>
      <c r="S8" s="54" t="str">
        <f>IF(T8&lt;&gt;"",":","")</f>
        <v>:</v>
      </c>
      <c r="T8" s="61">
        <f>X6</f>
        <v>2</v>
      </c>
      <c r="U8" s="47">
        <f>Z7</f>
        <v>0</v>
      </c>
      <c r="V8" s="54" t="str">
        <f>IF(W8&lt;&gt;"",":","")</f>
        <v>:</v>
      </c>
      <c r="W8" s="61">
        <f>X7</f>
        <v>2</v>
      </c>
      <c r="X8" s="64"/>
      <c r="Y8" s="66"/>
      <c r="Z8" s="67"/>
      <c r="AA8" s="53">
        <f>IF(AJ14&lt;&gt;"",AJ14,"")</f>
        <v>2</v>
      </c>
      <c r="AB8" s="54" t="str">
        <f>IF(AC8&lt;&gt;"",":","")</f>
        <v>:</v>
      </c>
      <c r="AC8" s="56">
        <f>IF(AL14&lt;&gt;"",AL14,"")</f>
        <v>1</v>
      </c>
      <c r="AD8" s="57">
        <f>IF(R8&gt;T8,1)+IF(U8&gt;W8,1)+IF(X8&gt;Z8,1)+IF(AA8&gt;AC8,1)</f>
        <v>1</v>
      </c>
      <c r="AE8" s="54" t="str">
        <f>IF(AF8&lt;&gt;"",":","")</f>
        <v>:</v>
      </c>
      <c r="AF8" s="55">
        <f>IF(T8&gt;R8,1)+IF(W8&gt;U8,1)+IF(Z8&gt;X8,1)+IF(AC8&gt;AA8,1)</f>
        <v>2</v>
      </c>
      <c r="AG8" s="56">
        <f>SUM(R8,U8,X8,AA8)</f>
        <v>3</v>
      </c>
      <c r="AH8" s="54" t="s">
        <v>16</v>
      </c>
      <c r="AI8" s="56">
        <f>SUM(T8,W8,Z8,AC8)</f>
        <v>5</v>
      </c>
      <c r="AJ8" s="58"/>
      <c r="AK8" s="59">
        <f>RANK(AU8,AU6:AU9)</f>
        <v>3</v>
      </c>
      <c r="AL8" s="40"/>
      <c r="AU8" s="41">
        <f>IF((AD8+AF8)&gt;0,(AD8-AF8)*1000+(AG8-AI8)*100,-10000)</f>
        <v>-1200</v>
      </c>
      <c r="AV8" s="41"/>
    </row>
    <row r="9" spans="1:48" ht="12.95" customHeight="1">
      <c r="A9" s="9"/>
      <c r="B9" s="68">
        <v>4</v>
      </c>
      <c r="C9" s="43" t="str">
        <f>Meldungen!C8</f>
        <v>Nabern II</v>
      </c>
      <c r="D9" s="69"/>
      <c r="E9" s="69"/>
      <c r="F9" s="69"/>
      <c r="G9" s="69"/>
      <c r="H9" s="69"/>
      <c r="I9" s="69"/>
      <c r="J9" s="70"/>
      <c r="K9" s="71"/>
      <c r="L9" s="72"/>
      <c r="M9" s="69"/>
      <c r="N9" s="73"/>
      <c r="O9" s="69"/>
      <c r="P9" s="69"/>
      <c r="Q9" s="74"/>
      <c r="R9" s="75">
        <f>AC6</f>
        <v>2</v>
      </c>
      <c r="S9" s="76" t="str">
        <f>IF(T9&lt;&gt;"",":","")</f>
        <v>:</v>
      </c>
      <c r="T9" s="77">
        <f>AA6</f>
        <v>1</v>
      </c>
      <c r="U9" s="75">
        <f>AC7</f>
        <v>0</v>
      </c>
      <c r="V9" s="76" t="str">
        <f>IF(W9&lt;&gt;"",":","")</f>
        <v>:</v>
      </c>
      <c r="W9" s="77">
        <f>AA7</f>
        <v>2</v>
      </c>
      <c r="X9" s="75">
        <f>AC8</f>
        <v>1</v>
      </c>
      <c r="Y9" s="76" t="str">
        <f>IF(Z9&lt;&gt;"",":","")</f>
        <v>:</v>
      </c>
      <c r="Z9" s="78">
        <f>AA8</f>
        <v>2</v>
      </c>
      <c r="AA9" s="79"/>
      <c r="AB9" s="80"/>
      <c r="AC9" s="81"/>
      <c r="AD9" s="82">
        <f>IF(R9&gt;T9,1)+IF(U9&gt;W9,1)+IF(X9&gt;Z9,1)+IF(AA9&gt;AC9,1)</f>
        <v>1</v>
      </c>
      <c r="AE9" s="76" t="str">
        <f>IF(AF9&lt;&gt;"",":","")</f>
        <v>:</v>
      </c>
      <c r="AF9" s="78">
        <f>IF(T9&gt;R9,1)+IF(W9&gt;U9,1)+IF(Z9&gt;X9,1)+IF(AC9&gt;AA9,1)</f>
        <v>2</v>
      </c>
      <c r="AG9" s="83">
        <f>SUM(R9,U9,X9,AA9)</f>
        <v>3</v>
      </c>
      <c r="AH9" s="76" t="s">
        <v>16</v>
      </c>
      <c r="AI9" s="83">
        <f>SUM(T9,W9,Z9,AC9)</f>
        <v>5</v>
      </c>
      <c r="AJ9" s="84"/>
      <c r="AK9" s="85">
        <v>4</v>
      </c>
      <c r="AL9" s="86"/>
      <c r="AU9" s="41">
        <f>IF((AD9+AF9)&gt;0,(AD9-AF9)*1000+(AG9-AI9)*100,-10000)</f>
        <v>-1200</v>
      </c>
      <c r="AV9" s="41"/>
    </row>
    <row r="10" spans="1:48" ht="9.9499999999999993" customHeight="1">
      <c r="A10" s="9"/>
      <c r="B10" s="10"/>
      <c r="L10" s="87"/>
    </row>
    <row r="11" spans="1:48" ht="12.95" customHeight="1">
      <c r="A11" s="9"/>
      <c r="B11" s="88"/>
      <c r="C11" s="87"/>
      <c r="D11" s="87"/>
      <c r="E11" s="89"/>
      <c r="F11" s="90" t="s">
        <v>11</v>
      </c>
      <c r="G11" s="91"/>
      <c r="H11" s="91"/>
      <c r="I11" s="91"/>
      <c r="J11" s="91"/>
      <c r="K11" s="91"/>
      <c r="L11" s="90" t="s">
        <v>11</v>
      </c>
      <c r="M11" s="92"/>
      <c r="N11" s="91"/>
      <c r="O11" s="87"/>
      <c r="P11" s="92"/>
      <c r="Q11" s="93" t="s">
        <v>17</v>
      </c>
      <c r="R11" s="94"/>
      <c r="S11" s="94"/>
      <c r="T11" s="95"/>
      <c r="U11" s="96"/>
      <c r="V11" s="93"/>
      <c r="W11" s="94"/>
      <c r="X11" s="94"/>
      <c r="Y11" s="94" t="s">
        <v>11</v>
      </c>
      <c r="Z11" s="94"/>
      <c r="AA11" s="92"/>
      <c r="AB11" s="94"/>
      <c r="AC11" s="94"/>
      <c r="AD11" s="94"/>
      <c r="AE11" s="94" t="s">
        <v>11</v>
      </c>
      <c r="AF11" s="92"/>
      <c r="AG11" s="94"/>
      <c r="AH11" s="94"/>
      <c r="AI11" s="92"/>
      <c r="AJ11" s="93" t="s">
        <v>17</v>
      </c>
      <c r="AK11" s="94"/>
      <c r="AL11" s="97"/>
      <c r="AM11" s="8"/>
    </row>
    <row r="12" spans="1:48">
      <c r="A12" s="9"/>
      <c r="B12" s="98" t="s">
        <v>18</v>
      </c>
      <c r="C12" s="99">
        <v>1</v>
      </c>
      <c r="D12" s="100" t="s">
        <v>19</v>
      </c>
      <c r="E12" s="101">
        <v>4</v>
      </c>
      <c r="F12" s="102" t="str">
        <f>IF($C$6&lt;&gt;"",$C$6,"")</f>
        <v>Butter bei de Fische I</v>
      </c>
      <c r="G12" s="103"/>
      <c r="H12" s="103"/>
      <c r="I12" s="103"/>
      <c r="J12" s="103"/>
      <c r="K12" s="104" t="s">
        <v>19</v>
      </c>
      <c r="L12" s="102" t="str">
        <f>IF($C$9&lt;&gt;"",$C$9,"")</f>
        <v>Nabern II</v>
      </c>
      <c r="M12" s="103"/>
      <c r="N12" s="103"/>
      <c r="O12" s="105"/>
      <c r="P12" s="47"/>
      <c r="Q12" s="106">
        <v>1</v>
      </c>
      <c r="R12" s="54" t="str">
        <f>IF(S12&lt;&gt;"",":","")</f>
        <v>:</v>
      </c>
      <c r="S12" s="107">
        <v>2</v>
      </c>
      <c r="T12" s="108"/>
      <c r="U12" s="103"/>
      <c r="V12" s="109">
        <v>2</v>
      </c>
      <c r="W12" s="104" t="s">
        <v>19</v>
      </c>
      <c r="X12" s="110">
        <v>4</v>
      </c>
      <c r="Y12" s="111" t="str">
        <f>IF($C$7&lt;&gt;"",$C$7,"")</f>
        <v>Ilsfeld I</v>
      </c>
      <c r="Z12" s="103"/>
      <c r="AA12" s="103"/>
      <c r="AB12" s="103"/>
      <c r="AC12" s="103"/>
      <c r="AD12" s="104" t="s">
        <v>19</v>
      </c>
      <c r="AE12" s="102" t="str">
        <f>IF($C$9&lt;&gt;"",$C$9,"")</f>
        <v>Nabern II</v>
      </c>
      <c r="AF12" s="103"/>
      <c r="AG12" s="103"/>
      <c r="AH12" s="103"/>
      <c r="AI12" s="103"/>
      <c r="AJ12" s="112">
        <v>2</v>
      </c>
      <c r="AK12" s="54" t="str">
        <f>IF(AL12&lt;&gt;"",":","")</f>
        <v>:</v>
      </c>
      <c r="AL12" s="113">
        <v>0</v>
      </c>
      <c r="AM12" s="8"/>
    </row>
    <row r="13" spans="1:48" ht="12.95" customHeight="1">
      <c r="A13" s="9"/>
      <c r="B13" s="114"/>
      <c r="C13" s="115">
        <v>2</v>
      </c>
      <c r="D13" s="59" t="s">
        <v>19</v>
      </c>
      <c r="E13" s="116">
        <v>3</v>
      </c>
      <c r="F13" s="102" t="str">
        <f>IF($C$7&lt;&gt;"",$C$7,"")</f>
        <v>Ilsfeld I</v>
      </c>
      <c r="G13" s="47"/>
      <c r="H13" s="47"/>
      <c r="I13" s="47"/>
      <c r="J13" s="47"/>
      <c r="K13" s="56" t="s">
        <v>19</v>
      </c>
      <c r="L13" s="45" t="str">
        <f>IF($C$8&lt;&gt;"",$C$8,"")</f>
        <v>Hoffeld</v>
      </c>
      <c r="M13" s="47"/>
      <c r="N13" s="47"/>
      <c r="O13" s="117"/>
      <c r="P13" s="47"/>
      <c r="Q13" s="106">
        <v>2</v>
      </c>
      <c r="R13" s="54"/>
      <c r="S13" s="107">
        <v>0</v>
      </c>
      <c r="T13" s="118" t="s">
        <v>20</v>
      </c>
      <c r="U13" s="119"/>
      <c r="V13" s="99">
        <v>1</v>
      </c>
      <c r="W13" s="100" t="s">
        <v>19</v>
      </c>
      <c r="X13" s="101">
        <v>2</v>
      </c>
      <c r="Y13" s="102" t="str">
        <f>IF($C$6&lt;&gt;"",$C$6,"")</f>
        <v>Butter bei de Fische I</v>
      </c>
      <c r="Z13" s="103"/>
      <c r="AA13" s="103"/>
      <c r="AB13" s="103"/>
      <c r="AC13" s="103"/>
      <c r="AD13" s="104" t="s">
        <v>19</v>
      </c>
      <c r="AE13" s="102" t="str">
        <f>IF($C$7&lt;&gt;"",$C$7,"")</f>
        <v>Ilsfeld I</v>
      </c>
      <c r="AF13" s="103"/>
      <c r="AG13" s="103"/>
      <c r="AH13" s="103"/>
      <c r="AI13" s="103"/>
      <c r="AJ13" s="106">
        <v>2</v>
      </c>
      <c r="AK13" s="54" t="str">
        <f>IF(AL13&lt;&gt;"",":","")</f>
        <v>:</v>
      </c>
      <c r="AL13" s="113">
        <v>0</v>
      </c>
      <c r="AM13" s="8"/>
    </row>
    <row r="14" spans="1:48" s="13" customFormat="1" ht="12.95" customHeight="1">
      <c r="B14" s="120" t="s">
        <v>21</v>
      </c>
      <c r="C14" s="121">
        <v>1</v>
      </c>
      <c r="D14" s="85" t="s">
        <v>19</v>
      </c>
      <c r="E14" s="122">
        <v>3</v>
      </c>
      <c r="F14" s="123" t="str">
        <f>IF($C$6&lt;&gt;"",$C$6,"")</f>
        <v>Butter bei de Fische I</v>
      </c>
      <c r="G14" s="124"/>
      <c r="H14" s="124"/>
      <c r="I14" s="124"/>
      <c r="J14" s="124"/>
      <c r="K14" s="83" t="s">
        <v>19</v>
      </c>
      <c r="L14" s="125" t="str">
        <f>IF($C$8&lt;&gt;"",$C$8,"")</f>
        <v>Hoffeld</v>
      </c>
      <c r="M14" s="124"/>
      <c r="N14" s="124"/>
      <c r="O14" s="126"/>
      <c r="P14" s="124"/>
      <c r="Q14" s="127">
        <v>2</v>
      </c>
      <c r="R14" s="76" t="str">
        <f>IF(S14&lt;&gt;"",":","")</f>
        <v>:</v>
      </c>
      <c r="S14" s="128">
        <v>1</v>
      </c>
      <c r="T14" s="129"/>
      <c r="U14" s="130"/>
      <c r="V14" s="131">
        <v>3</v>
      </c>
      <c r="W14" s="132" t="s">
        <v>19</v>
      </c>
      <c r="X14" s="133">
        <v>4</v>
      </c>
      <c r="Y14" s="123" t="str">
        <f>IF($C$8&lt;&gt;"",$C$8,"")</f>
        <v>Hoffeld</v>
      </c>
      <c r="Z14" s="75"/>
      <c r="AA14" s="75"/>
      <c r="AB14" s="75"/>
      <c r="AC14" s="75"/>
      <c r="AD14" s="83" t="s">
        <v>19</v>
      </c>
      <c r="AE14" s="70" t="str">
        <f>IF($C$9&lt;&gt;"",$C$9,"")</f>
        <v>Nabern II</v>
      </c>
      <c r="AF14" s="75"/>
      <c r="AG14" s="75"/>
      <c r="AH14" s="75"/>
      <c r="AI14" s="75"/>
      <c r="AJ14" s="127">
        <v>2</v>
      </c>
      <c r="AK14" s="76" t="str">
        <f>IF(AL14&lt;&gt;"",":","")</f>
        <v>:</v>
      </c>
      <c r="AL14" s="134">
        <v>1</v>
      </c>
      <c r="AM14" s="8"/>
    </row>
    <row r="15" spans="1:48" s="13" customFormat="1" ht="9.9499999999999993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10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8" s="135" customFormat="1" ht="13.15" customHeight="1">
      <c r="B16" s="15" t="str">
        <f>Meldungen!A10</f>
        <v>Gruppe 2</v>
      </c>
      <c r="C16" s="16"/>
      <c r="D16" s="16"/>
      <c r="E16" s="16"/>
      <c r="F16" s="16"/>
      <c r="G16" s="9"/>
      <c r="H16" s="16"/>
      <c r="I16" s="16"/>
      <c r="J16" s="16"/>
      <c r="K16" s="16"/>
      <c r="L16" s="16"/>
      <c r="M16" s="9"/>
      <c r="N16" s="17"/>
      <c r="O16" s="18"/>
      <c r="P16" s="18"/>
      <c r="Q16" s="19"/>
      <c r="R16" s="19"/>
      <c r="S16" s="20"/>
      <c r="T16" s="21"/>
      <c r="U16" s="21"/>
      <c r="V16" s="22"/>
      <c r="W16" s="21"/>
      <c r="X16" s="21"/>
      <c r="Y16" s="19"/>
      <c r="Z16" s="18"/>
      <c r="AA16" s="21"/>
      <c r="AB16" s="21"/>
      <c r="AC16" s="18"/>
      <c r="AD16" s="19"/>
      <c r="AE16" s="18"/>
      <c r="AF16" s="18"/>
      <c r="AG16" s="18"/>
      <c r="AH16" s="18"/>
      <c r="AI16" s="18"/>
      <c r="AJ16" s="18"/>
      <c r="AK16" s="18"/>
      <c r="AL16" s="18"/>
      <c r="AM16" s="19"/>
      <c r="AN16" s="9"/>
      <c r="AO16" s="9"/>
      <c r="AP16" s="9"/>
      <c r="AQ16" s="9"/>
      <c r="AR16" s="9"/>
      <c r="AS16" s="9"/>
      <c r="AT16" s="9"/>
    </row>
    <row r="17" spans="1:47">
      <c r="A17" s="9"/>
      <c r="B17" s="26" t="s">
        <v>10</v>
      </c>
      <c r="C17" s="27" t="s">
        <v>11</v>
      </c>
      <c r="D17" s="28"/>
      <c r="E17" s="28"/>
      <c r="F17" s="28"/>
      <c r="G17" s="28"/>
      <c r="H17" s="28"/>
      <c r="I17" s="28"/>
      <c r="J17" s="29"/>
      <c r="K17" s="30"/>
      <c r="L17" s="31"/>
      <c r="M17" s="28"/>
      <c r="N17" s="30"/>
      <c r="O17" s="28"/>
      <c r="P17" s="28"/>
      <c r="Q17" s="32"/>
      <c r="R17" s="33"/>
      <c r="S17" s="34">
        <v>1</v>
      </c>
      <c r="T17" s="35"/>
      <c r="U17" s="33"/>
      <c r="V17" s="34">
        <v>2</v>
      </c>
      <c r="W17" s="35"/>
      <c r="X17" s="33"/>
      <c r="Y17" s="34">
        <v>3</v>
      </c>
      <c r="Z17" s="35"/>
      <c r="AA17" s="36"/>
      <c r="AB17" s="34">
        <v>4</v>
      </c>
      <c r="AC17" s="34"/>
      <c r="AD17" s="37"/>
      <c r="AE17" s="37" t="s">
        <v>12</v>
      </c>
      <c r="AF17" s="35"/>
      <c r="AG17" s="35"/>
      <c r="AH17" s="38" t="s">
        <v>13</v>
      </c>
      <c r="AI17" s="36"/>
      <c r="AJ17" s="36"/>
      <c r="AK17" s="39" t="s">
        <v>14</v>
      </c>
      <c r="AL17" s="136"/>
    </row>
    <row r="18" spans="1:47" ht="12.95" customHeight="1">
      <c r="A18" s="9"/>
      <c r="B18" s="42">
        <v>1</v>
      </c>
      <c r="C18" s="43" t="str">
        <f>Meldungen!C10</f>
        <v>TSG HN II</v>
      </c>
      <c r="D18" s="44"/>
      <c r="E18" s="44"/>
      <c r="F18" s="44"/>
      <c r="G18" s="44"/>
      <c r="H18" s="44"/>
      <c r="I18" s="44"/>
      <c r="J18" s="45"/>
      <c r="K18" s="46"/>
      <c r="L18" s="47"/>
      <c r="M18" s="44"/>
      <c r="N18" s="48"/>
      <c r="O18" s="44"/>
      <c r="P18" s="44"/>
      <c r="Q18" s="49"/>
      <c r="R18" s="50"/>
      <c r="S18" s="51"/>
      <c r="T18" s="52"/>
      <c r="U18" s="53">
        <f>IF(AJ25&lt;&gt;"",AJ25,"")</f>
        <v>1</v>
      </c>
      <c r="V18" s="54" t="str">
        <f>IF(W18&lt;&gt;"",":","")</f>
        <v>:</v>
      </c>
      <c r="W18" s="55">
        <f>IF(AL25&lt;&gt;"",AL25,"")</f>
        <v>2</v>
      </c>
      <c r="X18" s="53">
        <f>IF(Q26&lt;&gt;"",Q26,"")</f>
        <v>2</v>
      </c>
      <c r="Y18" s="54" t="str">
        <f>IF(Z18&lt;&gt;"",":","")</f>
        <v>:</v>
      </c>
      <c r="Z18" s="55">
        <f>IF(S26&lt;&gt;"",S26,"")</f>
        <v>0</v>
      </c>
      <c r="AA18" s="53">
        <f>IF(Q24&lt;&gt;"",Q24,"")</f>
        <v>2</v>
      </c>
      <c r="AB18" s="54" t="str">
        <f>IF(AC18&lt;&gt;"",":","")</f>
        <v>:</v>
      </c>
      <c r="AC18" s="56">
        <f>IF(S24&lt;&gt;"",S24,"")</f>
        <v>0</v>
      </c>
      <c r="AD18" s="57">
        <f>IF(R18&gt;T18,1)+IF(U18&gt;W18,1)+IF(X18&gt;Z18,1)+IF(AA18&gt;AC18,1)</f>
        <v>2</v>
      </c>
      <c r="AE18" s="54" t="str">
        <f>IF(AF18&lt;&gt;"",":","")</f>
        <v>:</v>
      </c>
      <c r="AF18" s="55">
        <f>IF(T18&gt;R18,1)+IF(W18&gt;U18,1)+IF(Z18&gt;X18,1)+IF(AC18&gt;AA18,1)</f>
        <v>1</v>
      </c>
      <c r="AG18" s="56">
        <f>SUM(R18,U18,X18,AA18)</f>
        <v>5</v>
      </c>
      <c r="AH18" s="54" t="s">
        <v>16</v>
      </c>
      <c r="AI18" s="56">
        <f>SUM(T18,W18,Z18,AC18)</f>
        <v>2</v>
      </c>
      <c r="AJ18" s="58"/>
      <c r="AK18" s="59">
        <f>RANK(AU18,AU18:AU21)</f>
        <v>2</v>
      </c>
      <c r="AL18" s="137"/>
      <c r="AM18" s="10"/>
      <c r="AN18" s="10"/>
      <c r="AO18" s="10"/>
      <c r="AU18" s="41">
        <f>IF((AD18+AF18)&gt;0,(AD18-AF18)*1000+(AG18-AI18)*100,-10000)</f>
        <v>1300</v>
      </c>
    </row>
    <row r="19" spans="1:47" ht="12.95" customHeight="1">
      <c r="A19" s="9"/>
      <c r="B19" s="42">
        <v>2</v>
      </c>
      <c r="C19" s="43" t="str">
        <f>Meldungen!C11</f>
        <v>Bitzfeld II</v>
      </c>
      <c r="D19" s="44"/>
      <c r="E19" s="44"/>
      <c r="F19" s="44"/>
      <c r="G19" s="44"/>
      <c r="H19" s="44"/>
      <c r="I19" s="44"/>
      <c r="J19" s="45"/>
      <c r="K19" s="46"/>
      <c r="L19" s="47"/>
      <c r="M19" s="44"/>
      <c r="N19" s="48"/>
      <c r="O19" s="44"/>
      <c r="P19" s="44"/>
      <c r="Q19" s="49"/>
      <c r="R19" s="47">
        <f>W18</f>
        <v>2</v>
      </c>
      <c r="S19" s="54" t="str">
        <f>IF(T19&lt;&gt;"",":","")</f>
        <v>:</v>
      </c>
      <c r="T19" s="61">
        <f>U18</f>
        <v>1</v>
      </c>
      <c r="U19" s="62"/>
      <c r="V19" s="63"/>
      <c r="W19" s="64"/>
      <c r="X19" s="53">
        <f>IF(Q25&lt;&gt;"",Q25,"")</f>
        <v>2</v>
      </c>
      <c r="Y19" s="54" t="str">
        <f>IF(Z19&lt;&gt;"",":","")</f>
        <v>:</v>
      </c>
      <c r="Z19" s="55">
        <f>IF(S25&lt;&gt;"",S25,"")</f>
        <v>0</v>
      </c>
      <c r="AA19" s="53">
        <f>IF(AJ24&lt;&gt;"",AJ24,"")</f>
        <v>2</v>
      </c>
      <c r="AB19" s="54" t="str">
        <f>IF(AC19&lt;&gt;"",":","")</f>
        <v>:</v>
      </c>
      <c r="AC19" s="56">
        <f>IF(AL24&lt;&gt;"",AL24,"")</f>
        <v>0</v>
      </c>
      <c r="AD19" s="57">
        <f>IF(R19&gt;T19,1)+IF(U19&gt;W19,1)+IF(X19&gt;Z19,1)+IF(AA19&gt;AC19,1)</f>
        <v>3</v>
      </c>
      <c r="AE19" s="54" t="str">
        <f>IF(AF19&lt;&gt;"",":","")</f>
        <v>:</v>
      </c>
      <c r="AF19" s="55">
        <f>IF(T19&gt;R19,1)+IF(W19&gt;U19,1)+IF(Z19&gt;X19,1)+IF(AC19&gt;AA19,1)</f>
        <v>0</v>
      </c>
      <c r="AG19" s="56">
        <f>SUM(R19,U19,X19,AA19)</f>
        <v>6</v>
      </c>
      <c r="AH19" s="54" t="s">
        <v>16</v>
      </c>
      <c r="AI19" s="56">
        <f>SUM(T19,W19,Z19,AC19)</f>
        <v>1</v>
      </c>
      <c r="AJ19" s="58"/>
      <c r="AK19" s="59">
        <f>RANK(AU19,AU18:AU21)</f>
        <v>1</v>
      </c>
      <c r="AL19" s="138"/>
      <c r="AM19" s="10"/>
      <c r="AN19" s="10"/>
      <c r="AO19" s="10"/>
      <c r="AU19" s="41">
        <f>IF((AD19+AF19)&gt;0,(AD19-AF19)*1000+(AG19-AI19)*100,-10000)</f>
        <v>3500</v>
      </c>
    </row>
    <row r="20" spans="1:47" ht="12.95" customHeight="1">
      <c r="A20" s="9"/>
      <c r="B20" s="42">
        <v>3</v>
      </c>
      <c r="C20" s="43" t="str">
        <f>Meldungen!C12</f>
        <v>Schnackenpower</v>
      </c>
      <c r="D20" s="44"/>
      <c r="E20" s="44"/>
      <c r="F20" s="44"/>
      <c r="G20" s="44"/>
      <c r="H20" s="44"/>
      <c r="I20" s="44"/>
      <c r="J20" s="45"/>
      <c r="K20" s="46"/>
      <c r="L20" s="47"/>
      <c r="M20" s="44"/>
      <c r="N20" s="48"/>
      <c r="O20" s="44"/>
      <c r="P20" s="44"/>
      <c r="Q20" s="49"/>
      <c r="R20" s="47">
        <f>Z18</f>
        <v>0</v>
      </c>
      <c r="S20" s="54" t="str">
        <f>IF(T20&lt;&gt;"",":","")</f>
        <v>:</v>
      </c>
      <c r="T20" s="61">
        <f>X18</f>
        <v>2</v>
      </c>
      <c r="U20" s="47">
        <f>Z19</f>
        <v>0</v>
      </c>
      <c r="V20" s="54" t="str">
        <f>IF(W20&lt;&gt;"",":","")</f>
        <v>:</v>
      </c>
      <c r="W20" s="61">
        <f>X19</f>
        <v>2</v>
      </c>
      <c r="X20" s="64"/>
      <c r="Y20" s="66"/>
      <c r="Z20" s="67"/>
      <c r="AA20" s="53">
        <f>IF(AJ26&lt;&gt;"",AJ26,"")</f>
        <v>2</v>
      </c>
      <c r="AB20" s="54" t="str">
        <f>IF(AC20&lt;&gt;"",":","")</f>
        <v>:</v>
      </c>
      <c r="AC20" s="56">
        <f>IF(AL26&lt;&gt;"",AL26,"")</f>
        <v>0</v>
      </c>
      <c r="AD20" s="57">
        <f>IF(R20&gt;T20,1)+IF(U20&gt;W20,1)+IF(X20&gt;Z20,1)+IF(AA20&gt;AC20,1)</f>
        <v>1</v>
      </c>
      <c r="AE20" s="54" t="str">
        <f>IF(AF20&lt;&gt;"",":","")</f>
        <v>:</v>
      </c>
      <c r="AF20" s="55">
        <f>IF(T20&gt;R20,1)+IF(W20&gt;U20,1)+IF(Z20&gt;X20,1)+IF(AC20&gt;AA20,1)</f>
        <v>2</v>
      </c>
      <c r="AG20" s="56">
        <f>SUM(R20,U20,X20,AA20)</f>
        <v>2</v>
      </c>
      <c r="AH20" s="54" t="s">
        <v>16</v>
      </c>
      <c r="AI20" s="56">
        <f>SUM(T20,W20,Z20,AC20)</f>
        <v>4</v>
      </c>
      <c r="AJ20" s="58"/>
      <c r="AK20" s="59">
        <f>RANK(AU20,AU18:AU21)</f>
        <v>3</v>
      </c>
      <c r="AL20" s="139"/>
      <c r="AM20" s="10"/>
      <c r="AN20" s="10"/>
      <c r="AO20" s="10"/>
      <c r="AU20" s="41">
        <f>IF((AD20+AF20)&gt;0,(AD20-AF20)*1000+(AG20-AI20)*100,-10000)</f>
        <v>-1200</v>
      </c>
    </row>
    <row r="21" spans="1:47" ht="12.95" customHeight="1">
      <c r="A21" s="9"/>
      <c r="B21" s="68">
        <v>4</v>
      </c>
      <c r="C21" s="43" t="str">
        <f>Meldungen!C13</f>
        <v>Team 99</v>
      </c>
      <c r="D21" s="69"/>
      <c r="E21" s="69"/>
      <c r="F21" s="69"/>
      <c r="G21" s="69"/>
      <c r="H21" s="69"/>
      <c r="I21" s="69"/>
      <c r="J21" s="70"/>
      <c r="K21" s="71"/>
      <c r="L21" s="72"/>
      <c r="M21" s="69"/>
      <c r="N21" s="73"/>
      <c r="O21" s="69"/>
      <c r="P21" s="69"/>
      <c r="Q21" s="74"/>
      <c r="R21" s="75">
        <f>AC18</f>
        <v>0</v>
      </c>
      <c r="S21" s="76" t="str">
        <f>IF(T21&lt;&gt;"",":","")</f>
        <v>:</v>
      </c>
      <c r="T21" s="77">
        <f>AA18</f>
        <v>2</v>
      </c>
      <c r="U21" s="75">
        <f>AC19</f>
        <v>0</v>
      </c>
      <c r="V21" s="76" t="str">
        <f>IF(W21&lt;&gt;"",":","")</f>
        <v>:</v>
      </c>
      <c r="W21" s="77">
        <f>AA19</f>
        <v>2</v>
      </c>
      <c r="X21" s="75">
        <f>AC20</f>
        <v>0</v>
      </c>
      <c r="Y21" s="76" t="str">
        <f>IF(Z21&lt;&gt;"",":","")</f>
        <v>:</v>
      </c>
      <c r="Z21" s="78">
        <f>AA20</f>
        <v>2</v>
      </c>
      <c r="AA21" s="79"/>
      <c r="AB21" s="80"/>
      <c r="AC21" s="81"/>
      <c r="AD21" s="82">
        <f>IF(R21&gt;T21,1)+IF(U21&gt;W21,1)+IF(X21&gt;Z21,1)+IF(AA21&gt;AC21,1)</f>
        <v>0</v>
      </c>
      <c r="AE21" s="76" t="str">
        <f>IF(AF21&lt;&gt;"",":","")</f>
        <v>:</v>
      </c>
      <c r="AF21" s="78">
        <f>IF(T21&gt;R21,1)+IF(W21&gt;U21,1)+IF(Z21&gt;X21,1)+IF(AC21&gt;AA21,1)</f>
        <v>3</v>
      </c>
      <c r="AG21" s="83">
        <f>SUM(R21,U21,X21,AA21)</f>
        <v>0</v>
      </c>
      <c r="AH21" s="76" t="s">
        <v>16</v>
      </c>
      <c r="AI21" s="83">
        <f>SUM(T21,W21,Z21,AC21)</f>
        <v>6</v>
      </c>
      <c r="AJ21" s="84"/>
      <c r="AK21" s="85">
        <f>RANK(AU21,AU18:AU21)</f>
        <v>4</v>
      </c>
      <c r="AL21" s="140"/>
      <c r="AU21" s="41">
        <f>IF((AD21+AF21)&gt;0,(AD21-AF21)*1000+(AG21-AI21)*100,-10000)</f>
        <v>-3600</v>
      </c>
    </row>
    <row r="22" spans="1:47" ht="9.9499999999999993" customHeight="1">
      <c r="A22" s="9"/>
      <c r="B22" s="10"/>
      <c r="L22" s="87"/>
    </row>
    <row r="23" spans="1:47" ht="12.95" customHeight="1">
      <c r="A23" s="9"/>
      <c r="B23" s="88"/>
      <c r="C23" s="87"/>
      <c r="D23" s="87"/>
      <c r="E23" s="89"/>
      <c r="F23" s="90" t="s">
        <v>11</v>
      </c>
      <c r="G23" s="91"/>
      <c r="H23" s="91"/>
      <c r="I23" s="91"/>
      <c r="J23" s="91"/>
      <c r="K23" s="91"/>
      <c r="L23" s="90" t="s">
        <v>11</v>
      </c>
      <c r="M23" s="92"/>
      <c r="N23" s="91"/>
      <c r="O23" s="87"/>
      <c r="P23" s="92"/>
      <c r="Q23" s="93" t="s">
        <v>17</v>
      </c>
      <c r="R23" s="94"/>
      <c r="S23" s="94"/>
      <c r="T23" s="95"/>
      <c r="U23" s="96"/>
      <c r="V23" s="93"/>
      <c r="W23" s="94"/>
      <c r="X23" s="94"/>
      <c r="Y23" s="94" t="s">
        <v>11</v>
      </c>
      <c r="Z23" s="94"/>
      <c r="AA23" s="92"/>
      <c r="AB23" s="94"/>
      <c r="AC23" s="94"/>
      <c r="AD23" s="94"/>
      <c r="AE23" s="94" t="s">
        <v>11</v>
      </c>
      <c r="AF23" s="92"/>
      <c r="AG23" s="94"/>
      <c r="AH23" s="94"/>
      <c r="AI23" s="92"/>
      <c r="AJ23" s="93" t="s">
        <v>17</v>
      </c>
      <c r="AK23" s="94"/>
      <c r="AL23" s="97"/>
    </row>
    <row r="24" spans="1:47" ht="12.95" customHeight="1">
      <c r="A24" s="9"/>
      <c r="B24" s="98" t="s">
        <v>18</v>
      </c>
      <c r="C24" s="99">
        <v>1</v>
      </c>
      <c r="D24" s="100" t="s">
        <v>19</v>
      </c>
      <c r="E24" s="101">
        <v>4</v>
      </c>
      <c r="F24" s="102" t="str">
        <f>IF($C$18&lt;&gt;"",$C$18,"")</f>
        <v>TSG HN II</v>
      </c>
      <c r="G24" s="103"/>
      <c r="H24" s="103"/>
      <c r="I24" s="103"/>
      <c r="J24" s="103"/>
      <c r="K24" s="104" t="s">
        <v>19</v>
      </c>
      <c r="L24" s="102" t="str">
        <f>IF($C$21&lt;&gt;"",$C$21,"")</f>
        <v>Team 99</v>
      </c>
      <c r="M24" s="103"/>
      <c r="N24" s="103"/>
      <c r="O24" s="105"/>
      <c r="P24" s="47"/>
      <c r="Q24" s="106">
        <v>2</v>
      </c>
      <c r="R24" s="54" t="str">
        <f>IF(S24&lt;&gt;"",":","")</f>
        <v>:</v>
      </c>
      <c r="S24" s="107">
        <v>0</v>
      </c>
      <c r="T24" s="108"/>
      <c r="U24" s="103"/>
      <c r="V24" s="109">
        <v>2</v>
      </c>
      <c r="W24" s="104" t="s">
        <v>19</v>
      </c>
      <c r="X24" s="110">
        <v>4</v>
      </c>
      <c r="Y24" s="141" t="str">
        <f>IF($C$19&lt;&gt;"",$C$19,"")</f>
        <v>Bitzfeld II</v>
      </c>
      <c r="Z24" s="103"/>
      <c r="AA24" s="103"/>
      <c r="AB24" s="103"/>
      <c r="AC24" s="103"/>
      <c r="AD24" s="104" t="s">
        <v>19</v>
      </c>
      <c r="AE24" s="102" t="str">
        <f>IF($C$21&lt;&gt;"",$C$21,"")</f>
        <v>Team 99</v>
      </c>
      <c r="AF24" s="103"/>
      <c r="AG24" s="103"/>
      <c r="AH24" s="103"/>
      <c r="AI24" s="103"/>
      <c r="AJ24" s="106">
        <v>2</v>
      </c>
      <c r="AK24" s="54" t="str">
        <f>IF(AL24&lt;&gt;"",":","")</f>
        <v>:</v>
      </c>
      <c r="AL24" s="107">
        <v>0</v>
      </c>
    </row>
    <row r="25" spans="1:47" ht="12.95" customHeight="1">
      <c r="A25" s="9"/>
      <c r="B25" s="114"/>
      <c r="C25" s="115">
        <v>2</v>
      </c>
      <c r="D25" s="59" t="s">
        <v>19</v>
      </c>
      <c r="E25" s="116">
        <v>3</v>
      </c>
      <c r="F25" s="102" t="str">
        <f>IF($C$19&lt;&gt;"",$C$19,"")</f>
        <v>Bitzfeld II</v>
      </c>
      <c r="G25" s="47"/>
      <c r="H25" s="47"/>
      <c r="I25" s="47"/>
      <c r="J25" s="47"/>
      <c r="K25" s="56" t="s">
        <v>19</v>
      </c>
      <c r="L25" s="45" t="str">
        <f>IF($C$20&lt;&gt;"",$C$20,"")</f>
        <v>Schnackenpower</v>
      </c>
      <c r="M25" s="47"/>
      <c r="N25" s="47"/>
      <c r="O25" s="117"/>
      <c r="P25" s="47"/>
      <c r="Q25" s="106">
        <v>2</v>
      </c>
      <c r="R25" s="54" t="str">
        <f>IF(S25&lt;&gt;"",":","")</f>
        <v>:</v>
      </c>
      <c r="S25" s="107">
        <v>0</v>
      </c>
      <c r="T25" s="118" t="s">
        <v>20</v>
      </c>
      <c r="U25" s="119"/>
      <c r="V25" s="99">
        <v>1</v>
      </c>
      <c r="W25" s="100" t="s">
        <v>19</v>
      </c>
      <c r="X25" s="99">
        <v>2</v>
      </c>
      <c r="Y25" s="141" t="str">
        <f>IF($C$18&lt;&gt;"",$C$18,"")</f>
        <v>TSG HN II</v>
      </c>
      <c r="Z25" s="103"/>
      <c r="AA25" s="103"/>
      <c r="AB25" s="103"/>
      <c r="AC25" s="103"/>
      <c r="AD25" s="104" t="s">
        <v>19</v>
      </c>
      <c r="AE25" s="102" t="str">
        <f>IF($C$19&lt;&gt;"",$C$19,"")</f>
        <v>Bitzfeld II</v>
      </c>
      <c r="AF25" s="103"/>
      <c r="AG25" s="103"/>
      <c r="AH25" s="103"/>
      <c r="AI25" s="103"/>
      <c r="AJ25" s="106">
        <v>1</v>
      </c>
      <c r="AK25" s="54" t="str">
        <f>IF(AL25&lt;&gt;"",":","")</f>
        <v>:</v>
      </c>
      <c r="AL25" s="107">
        <v>2</v>
      </c>
    </row>
    <row r="26" spans="1:47" ht="12.95" customHeight="1">
      <c r="A26" s="9"/>
      <c r="B26" s="120" t="s">
        <v>21</v>
      </c>
      <c r="C26" s="121">
        <v>1</v>
      </c>
      <c r="D26" s="85" t="s">
        <v>19</v>
      </c>
      <c r="E26" s="122">
        <v>3</v>
      </c>
      <c r="F26" s="123" t="str">
        <f>IF($C$18&lt;&gt;"",$C$18,"")</f>
        <v>TSG HN II</v>
      </c>
      <c r="G26" s="124"/>
      <c r="H26" s="124"/>
      <c r="I26" s="124"/>
      <c r="J26" s="124"/>
      <c r="K26" s="83" t="s">
        <v>19</v>
      </c>
      <c r="L26" s="70" t="str">
        <f>IF($C$20&lt;&gt;"",$C$20,"")</f>
        <v>Schnackenpower</v>
      </c>
      <c r="M26" s="124"/>
      <c r="N26" s="124"/>
      <c r="O26" s="126"/>
      <c r="P26" s="124"/>
      <c r="Q26" s="127">
        <v>2</v>
      </c>
      <c r="R26" s="76" t="str">
        <f>IF(S26&lt;&gt;"",":","")</f>
        <v>:</v>
      </c>
      <c r="S26" s="128">
        <v>0</v>
      </c>
      <c r="T26" s="129"/>
      <c r="U26" s="130"/>
      <c r="V26" s="131">
        <v>3</v>
      </c>
      <c r="W26" s="132" t="s">
        <v>19</v>
      </c>
      <c r="X26" s="131">
        <v>4</v>
      </c>
      <c r="Y26" s="123" t="str">
        <f>IF($C$20&lt;&gt;"",$C$20,"")</f>
        <v>Schnackenpower</v>
      </c>
      <c r="Z26" s="75"/>
      <c r="AA26" s="75"/>
      <c r="AB26" s="75"/>
      <c r="AC26" s="75"/>
      <c r="AD26" s="83" t="s">
        <v>19</v>
      </c>
      <c r="AE26" s="70" t="str">
        <f>IF($C$21&lt;&gt;"",$C$21,"")</f>
        <v>Team 99</v>
      </c>
      <c r="AF26" s="75"/>
      <c r="AG26" s="75"/>
      <c r="AH26" s="75"/>
      <c r="AI26" s="75"/>
      <c r="AJ26" s="127">
        <v>2</v>
      </c>
      <c r="AK26" s="76" t="str">
        <f>IF(AL26&lt;&gt;"",":","")</f>
        <v>:</v>
      </c>
      <c r="AL26" s="128">
        <v>0</v>
      </c>
    </row>
    <row r="27" spans="1:47" ht="9.9499999999999993" customHeight="1">
      <c r="A27" s="9"/>
    </row>
    <row r="28" spans="1:47" ht="14.45" customHeight="1">
      <c r="A28" s="9"/>
      <c r="B28" s="15" t="str">
        <f>Meldungen!A15</f>
        <v>Gruppe 3</v>
      </c>
      <c r="C28" s="16"/>
      <c r="D28" s="16"/>
      <c r="E28" s="16"/>
      <c r="F28" s="16"/>
      <c r="H28" s="16"/>
      <c r="I28" s="16"/>
      <c r="J28" s="16"/>
      <c r="K28" s="16"/>
      <c r="L28" s="16"/>
      <c r="N28" s="17"/>
      <c r="O28" s="18"/>
      <c r="P28" s="18"/>
      <c r="Q28" s="19"/>
      <c r="R28" s="19"/>
      <c r="S28" s="20"/>
      <c r="T28" s="21"/>
      <c r="U28" s="21"/>
      <c r="V28" s="22"/>
      <c r="W28" s="21"/>
      <c r="X28" s="21"/>
      <c r="Y28" s="19"/>
      <c r="Z28" s="18"/>
      <c r="AA28" s="21"/>
      <c r="AB28" s="21"/>
      <c r="AC28" s="18"/>
      <c r="AD28" s="19"/>
      <c r="AE28" s="18"/>
      <c r="AF28" s="18"/>
      <c r="AG28" s="18"/>
      <c r="AH28" s="18"/>
      <c r="AI28" s="18"/>
      <c r="AJ28" s="18"/>
      <c r="AK28" s="18"/>
      <c r="AL28" s="18"/>
      <c r="AM28" s="19"/>
    </row>
    <row r="29" spans="1:47" ht="13.15" customHeight="1">
      <c r="A29" s="9"/>
      <c r="B29" s="26" t="s">
        <v>10</v>
      </c>
      <c r="C29" s="27" t="s">
        <v>11</v>
      </c>
      <c r="D29" s="28"/>
      <c r="E29" s="28"/>
      <c r="F29" s="28"/>
      <c r="G29" s="28"/>
      <c r="H29" s="28"/>
      <c r="I29" s="28"/>
      <c r="J29" s="29"/>
      <c r="K29" s="30"/>
      <c r="L29" s="31"/>
      <c r="M29" s="28"/>
      <c r="N29" s="30"/>
      <c r="O29" s="28"/>
      <c r="P29" s="28"/>
      <c r="Q29" s="32"/>
      <c r="R29" s="33"/>
      <c r="S29" s="34">
        <v>1</v>
      </c>
      <c r="T29" s="35"/>
      <c r="U29" s="33"/>
      <c r="V29" s="34">
        <v>2</v>
      </c>
      <c r="W29" s="35"/>
      <c r="X29" s="33"/>
      <c r="Y29" s="34">
        <v>3</v>
      </c>
      <c r="Z29" s="35"/>
      <c r="AA29" s="36"/>
      <c r="AB29" s="34">
        <v>4</v>
      </c>
      <c r="AC29" s="34"/>
      <c r="AD29" s="37"/>
      <c r="AE29" s="37" t="s">
        <v>12</v>
      </c>
      <c r="AF29" s="35"/>
      <c r="AG29" s="35"/>
      <c r="AH29" s="38" t="s">
        <v>13</v>
      </c>
      <c r="AI29" s="36"/>
      <c r="AJ29" s="36"/>
      <c r="AK29" s="39" t="s">
        <v>14</v>
      </c>
      <c r="AL29" s="136"/>
    </row>
    <row r="30" spans="1:47" ht="12.95" customHeight="1">
      <c r="A30" s="9"/>
      <c r="B30" s="42">
        <v>1</v>
      </c>
      <c r="C30" s="43" t="str">
        <f>Meldungen!C15</f>
        <v>TSG HN I</v>
      </c>
      <c r="D30" s="44"/>
      <c r="E30" s="44"/>
      <c r="F30" s="44"/>
      <c r="G30" s="44"/>
      <c r="H30" s="44"/>
      <c r="I30" s="44"/>
      <c r="J30" s="45"/>
      <c r="K30" s="46"/>
      <c r="L30" s="47"/>
      <c r="M30" s="44"/>
      <c r="N30" s="48"/>
      <c r="O30" s="44"/>
      <c r="P30" s="44"/>
      <c r="Q30" s="49"/>
      <c r="R30" s="50"/>
      <c r="S30" s="51"/>
      <c r="T30" s="52"/>
      <c r="U30" s="53">
        <f>IF(AJ37&lt;&gt;"",AJ37,"")</f>
        <v>2</v>
      </c>
      <c r="V30" s="54" t="str">
        <f>IF(W30&lt;&gt;"",":","")</f>
        <v>:</v>
      </c>
      <c r="W30" s="55">
        <f>IF(AL37&lt;&gt;"",AL37,"")</f>
        <v>1</v>
      </c>
      <c r="X30" s="53">
        <f>IF(Q38&lt;&gt;"",Q38,"")</f>
        <v>2</v>
      </c>
      <c r="Y30" s="54" t="str">
        <f>IF(Z30&lt;&gt;"",":","")</f>
        <v>:</v>
      </c>
      <c r="Z30" s="55">
        <f>IF(S38&lt;&gt;"",S38,"")</f>
        <v>0</v>
      </c>
      <c r="AA30" s="53">
        <f>IF(Q36&lt;&gt;"",Q36,"")</f>
        <v>2</v>
      </c>
      <c r="AB30" s="54" t="str">
        <f>IF(AC30&lt;&gt;"",":","")</f>
        <v>:</v>
      </c>
      <c r="AC30" s="56">
        <f>IF(S36&lt;&gt;"",S36,"")</f>
        <v>1</v>
      </c>
      <c r="AD30" s="57">
        <f>IF(R30&gt;T30,1)+IF(U30&gt;W30,1)+IF(X30&gt;Z30,1)+IF(AA30&gt;AC30,1)</f>
        <v>3</v>
      </c>
      <c r="AE30" s="54" t="str">
        <f>IF(AF30&lt;&gt;"",":","")</f>
        <v>:</v>
      </c>
      <c r="AF30" s="55">
        <f>IF(T30&gt;R30,1)+IF(W30&gt;U30,1)+IF(Z30&gt;X30,1)+IF(AC30&gt;AA30,1)</f>
        <v>0</v>
      </c>
      <c r="AG30" s="56">
        <f>SUM(R30,U30,X30,AA30)</f>
        <v>6</v>
      </c>
      <c r="AH30" s="54" t="s">
        <v>16</v>
      </c>
      <c r="AI30" s="56">
        <f>SUM(T30,W30,Z30,AC30)</f>
        <v>2</v>
      </c>
      <c r="AJ30" s="58"/>
      <c r="AK30" s="59">
        <f>RANK(AU30,AU30:AU33)</f>
        <v>1</v>
      </c>
      <c r="AL30" s="137"/>
      <c r="AU30" s="41">
        <f>IF((AD30+AF30)&gt;0,(AD30-AF30)*1000+(AG30-AI30)*100,-10000)</f>
        <v>3400</v>
      </c>
    </row>
    <row r="31" spans="1:47" ht="12.95" customHeight="1">
      <c r="A31" s="9"/>
      <c r="B31" s="42">
        <v>2</v>
      </c>
      <c r="C31" s="43" t="str">
        <f>Meldungen!C16</f>
        <v>Wüstenrot</v>
      </c>
      <c r="D31" s="44"/>
      <c r="E31" s="44"/>
      <c r="F31" s="44"/>
      <c r="G31" s="44"/>
      <c r="H31" s="44"/>
      <c r="I31" s="44"/>
      <c r="J31" s="45"/>
      <c r="K31" s="46"/>
      <c r="L31" s="47"/>
      <c r="M31" s="44"/>
      <c r="N31" s="48"/>
      <c r="O31" s="44"/>
      <c r="P31" s="44"/>
      <c r="Q31" s="49"/>
      <c r="R31" s="47">
        <f>W30</f>
        <v>1</v>
      </c>
      <c r="S31" s="54" t="str">
        <f>IF(T31&lt;&gt;"",":","")</f>
        <v>:</v>
      </c>
      <c r="T31" s="61">
        <f>U30</f>
        <v>2</v>
      </c>
      <c r="U31" s="62"/>
      <c r="V31" s="63"/>
      <c r="W31" s="64"/>
      <c r="X31" s="53">
        <f>IF(Q37&lt;&gt;"",Q37,"")</f>
        <v>2</v>
      </c>
      <c r="Y31" s="54" t="str">
        <f>IF(Z31&lt;&gt;"",":","")</f>
        <v>:</v>
      </c>
      <c r="Z31" s="55">
        <f>IF(S37&lt;&gt;"",S37,"")</f>
        <v>1</v>
      </c>
      <c r="AA31" s="53">
        <f>IF(AJ36&lt;&gt;"",AJ36,"")</f>
        <v>0</v>
      </c>
      <c r="AB31" s="54" t="str">
        <f>IF(AC31&lt;&gt;"",":","")</f>
        <v>:</v>
      </c>
      <c r="AC31" s="56">
        <f>IF(AL36&lt;&gt;"",AL36,"")</f>
        <v>2</v>
      </c>
      <c r="AD31" s="57">
        <f>IF(R31&gt;T31,1)+IF(U31&gt;W31,1)+IF(X31&gt;Z31,1)+IF(AA31&gt;AC31,1)</f>
        <v>1</v>
      </c>
      <c r="AE31" s="54" t="str">
        <f>IF(AF31&lt;&gt;"",":","")</f>
        <v>:</v>
      </c>
      <c r="AF31" s="55">
        <f>IF(T31&gt;R31,1)+IF(W31&gt;U31,1)+IF(Z31&gt;X31,1)+IF(AC31&gt;AA31,1)</f>
        <v>2</v>
      </c>
      <c r="AG31" s="56">
        <f>SUM(R31,U31,X31,AA31)</f>
        <v>3</v>
      </c>
      <c r="AH31" s="54" t="s">
        <v>16</v>
      </c>
      <c r="AI31" s="56">
        <f>SUM(T31,W31,Z31,AC31)</f>
        <v>5</v>
      </c>
      <c r="AJ31" s="58"/>
      <c r="AK31" s="59">
        <f>RANK(AU31,AU30:AU33)</f>
        <v>3</v>
      </c>
      <c r="AL31" s="138"/>
      <c r="AU31" s="41">
        <f>IF((AD31+AF31)&gt;0,(AD31-AF31)*1000+(AG31-AI31)*100,-10000)</f>
        <v>-1200</v>
      </c>
    </row>
    <row r="32" spans="1:47" ht="12.95" customHeight="1">
      <c r="A32" s="9"/>
      <c r="B32" s="42">
        <v>3</v>
      </c>
      <c r="C32" s="43" t="str">
        <f>Meldungen!C17</f>
        <v>Ilsfeld II</v>
      </c>
      <c r="D32" s="44"/>
      <c r="E32" s="44"/>
      <c r="F32" s="44"/>
      <c r="G32" s="44"/>
      <c r="H32" s="44"/>
      <c r="I32" s="44"/>
      <c r="J32" s="45"/>
      <c r="K32" s="46"/>
      <c r="L32" s="47"/>
      <c r="M32" s="44"/>
      <c r="N32" s="48"/>
      <c r="O32" s="44"/>
      <c r="P32" s="44"/>
      <c r="Q32" s="49"/>
      <c r="R32" s="47">
        <f>Z30</f>
        <v>0</v>
      </c>
      <c r="S32" s="54" t="str">
        <f>IF(T32&lt;&gt;"",":","")</f>
        <v>:</v>
      </c>
      <c r="T32" s="61">
        <f>X30</f>
        <v>2</v>
      </c>
      <c r="U32" s="47">
        <f>Z31</f>
        <v>1</v>
      </c>
      <c r="V32" s="54" t="str">
        <f>IF(W32&lt;&gt;"",":","")</f>
        <v>:</v>
      </c>
      <c r="W32" s="61">
        <f>X31</f>
        <v>2</v>
      </c>
      <c r="X32" s="64"/>
      <c r="Y32" s="66"/>
      <c r="Z32" s="67"/>
      <c r="AA32" s="53">
        <f>IF(AJ38&lt;&gt;"",AJ38,"")</f>
        <v>2</v>
      </c>
      <c r="AB32" s="54" t="str">
        <f>IF(AC32&lt;&gt;"",":","")</f>
        <v>:</v>
      </c>
      <c r="AC32" s="56">
        <f>IF(AL38&lt;&gt;"",AL38,"")</f>
        <v>1</v>
      </c>
      <c r="AD32" s="57">
        <f>IF(R32&gt;T32,1)+IF(U32&gt;W32,1)+IF(X32&gt;Z32,1)+IF(AA32&gt;AC32,1)</f>
        <v>1</v>
      </c>
      <c r="AE32" s="54" t="str">
        <f>IF(AF32&lt;&gt;"",":","")</f>
        <v>:</v>
      </c>
      <c r="AF32" s="55">
        <f>IF(T32&gt;R32,1)+IF(W32&gt;U32,1)+IF(Z32&gt;X32,1)+IF(AC32&gt;AA32,1)</f>
        <v>2</v>
      </c>
      <c r="AG32" s="56">
        <f>SUM(R32,U32,X32,AA32)</f>
        <v>3</v>
      </c>
      <c r="AH32" s="54" t="s">
        <v>16</v>
      </c>
      <c r="AI32" s="56">
        <f>SUM(T32,W32,Z32,AC32)</f>
        <v>5</v>
      </c>
      <c r="AJ32" s="58"/>
      <c r="AK32" s="59">
        <v>4</v>
      </c>
      <c r="AL32" s="139"/>
      <c r="AU32" s="41">
        <f>IF((AD32+AF32)&gt;0,(AD32-AF32)*1000+(AG32-AI32)*100,-10000)</f>
        <v>-1200</v>
      </c>
    </row>
    <row r="33" spans="1:47" ht="12.95" customHeight="1">
      <c r="A33" s="9"/>
      <c r="B33" s="68">
        <v>4</v>
      </c>
      <c r="C33" s="43" t="str">
        <f>Meldungen!C18</f>
        <v>Butter b.d.Fische II</v>
      </c>
      <c r="D33" s="69"/>
      <c r="E33" s="69"/>
      <c r="F33" s="69"/>
      <c r="G33" s="69"/>
      <c r="H33" s="69"/>
      <c r="I33" s="69"/>
      <c r="J33" s="70"/>
      <c r="K33" s="71"/>
      <c r="L33" s="72"/>
      <c r="M33" s="69"/>
      <c r="N33" s="73"/>
      <c r="O33" s="69"/>
      <c r="P33" s="69"/>
      <c r="Q33" s="74"/>
      <c r="R33" s="75">
        <f>AC30</f>
        <v>1</v>
      </c>
      <c r="S33" s="76" t="str">
        <f>IF(T33&lt;&gt;"",":","")</f>
        <v>:</v>
      </c>
      <c r="T33" s="77">
        <f>AA30</f>
        <v>2</v>
      </c>
      <c r="U33" s="75">
        <f>AC31</f>
        <v>2</v>
      </c>
      <c r="V33" s="76" t="str">
        <f>IF(W33&lt;&gt;"",":","")</f>
        <v>:</v>
      </c>
      <c r="W33" s="77">
        <f>AA31</f>
        <v>0</v>
      </c>
      <c r="X33" s="75">
        <f>AC32</f>
        <v>1</v>
      </c>
      <c r="Y33" s="76" t="str">
        <f>IF(Z33&lt;&gt;"",":","")</f>
        <v>:</v>
      </c>
      <c r="Z33" s="78">
        <f>AA32</f>
        <v>2</v>
      </c>
      <c r="AA33" s="79"/>
      <c r="AB33" s="80"/>
      <c r="AC33" s="81"/>
      <c r="AD33" s="82">
        <f>IF(R33&gt;T33,1)+IF(U33&gt;W33,1)+IF(X33&gt;Z33,1)+IF(AA33&gt;AC33,1)</f>
        <v>1</v>
      </c>
      <c r="AE33" s="76" t="str">
        <f>IF(AF33&lt;&gt;"",":","")</f>
        <v>:</v>
      </c>
      <c r="AF33" s="78">
        <f>IF(T33&gt;R33,1)+IF(W33&gt;U33,1)+IF(Z33&gt;X33,1)+IF(AC33&gt;AA33,1)</f>
        <v>2</v>
      </c>
      <c r="AG33" s="83">
        <f>SUM(R33,U33,X33,AA33)</f>
        <v>4</v>
      </c>
      <c r="AH33" s="76" t="s">
        <v>16</v>
      </c>
      <c r="AI33" s="83">
        <f>SUM(T33,W33,Z33,AC33)</f>
        <v>4</v>
      </c>
      <c r="AJ33" s="84"/>
      <c r="AK33" s="85">
        <f>RANK(AU33,AU30:AU33)</f>
        <v>2</v>
      </c>
      <c r="AL33" s="140"/>
      <c r="AU33" s="41">
        <f>IF((AD33+AF33)&gt;0,(AD33-AF33)*1000+(AG33-AI33)*100,-10000)</f>
        <v>-1000</v>
      </c>
    </row>
    <row r="34" spans="1:47" ht="9.9499999999999993" customHeight="1">
      <c r="A34" s="9"/>
      <c r="B34" s="10"/>
      <c r="L34" s="87"/>
    </row>
    <row r="35" spans="1:47" ht="16.5" customHeight="1">
      <c r="A35" s="9"/>
      <c r="B35" s="88"/>
      <c r="C35" s="87"/>
      <c r="D35" s="87"/>
      <c r="E35" s="89"/>
      <c r="F35" s="90" t="s">
        <v>11</v>
      </c>
      <c r="G35" s="91"/>
      <c r="H35" s="91"/>
      <c r="I35" s="91"/>
      <c r="J35" s="91"/>
      <c r="K35" s="91"/>
      <c r="L35" s="90" t="s">
        <v>11</v>
      </c>
      <c r="M35" s="92"/>
      <c r="N35" s="91"/>
      <c r="O35" s="87"/>
      <c r="P35" s="92"/>
      <c r="Q35" s="93" t="s">
        <v>17</v>
      </c>
      <c r="R35" s="94"/>
      <c r="S35" s="94"/>
      <c r="T35" s="95"/>
      <c r="U35" s="96"/>
      <c r="V35" s="93"/>
      <c r="W35" s="94"/>
      <c r="X35" s="94"/>
      <c r="Y35" s="94" t="s">
        <v>11</v>
      </c>
      <c r="Z35" s="94"/>
      <c r="AA35" s="92"/>
      <c r="AB35" s="94"/>
      <c r="AC35" s="94"/>
      <c r="AD35" s="94"/>
      <c r="AE35" s="94" t="s">
        <v>11</v>
      </c>
      <c r="AF35" s="92"/>
      <c r="AG35" s="94"/>
      <c r="AH35" s="94"/>
      <c r="AI35" s="92"/>
      <c r="AJ35" s="93" t="s">
        <v>17</v>
      </c>
      <c r="AK35" s="94"/>
      <c r="AL35" s="97"/>
    </row>
    <row r="36" spans="1:47" ht="12.95" customHeight="1">
      <c r="A36" s="9"/>
      <c r="B36" s="98" t="s">
        <v>18</v>
      </c>
      <c r="C36" s="99">
        <v>1</v>
      </c>
      <c r="D36" s="100" t="s">
        <v>19</v>
      </c>
      <c r="E36" s="101">
        <v>4</v>
      </c>
      <c r="F36" s="102" t="str">
        <f>IF($C$30&lt;&gt;"",$C$30,"")</f>
        <v>TSG HN I</v>
      </c>
      <c r="G36" s="103"/>
      <c r="H36" s="103"/>
      <c r="I36" s="103"/>
      <c r="J36" s="103"/>
      <c r="K36" s="104" t="s">
        <v>19</v>
      </c>
      <c r="L36" s="102" t="str">
        <f>IF($C$33&lt;&gt;"",$C$33,"")</f>
        <v>Butter b.d.Fische II</v>
      </c>
      <c r="M36" s="103"/>
      <c r="N36" s="103"/>
      <c r="O36" s="105"/>
      <c r="P36" s="47"/>
      <c r="Q36" s="106">
        <v>2</v>
      </c>
      <c r="R36" s="54" t="str">
        <f>IF(S36&lt;&gt;"",":","")</f>
        <v>:</v>
      </c>
      <c r="S36" s="107">
        <v>1</v>
      </c>
      <c r="T36" s="108"/>
      <c r="U36" s="103"/>
      <c r="V36" s="109">
        <v>2</v>
      </c>
      <c r="W36" s="104" t="s">
        <v>19</v>
      </c>
      <c r="X36" s="110">
        <v>4</v>
      </c>
      <c r="Y36" s="141" t="str">
        <f>IF($C$31&lt;&gt;"",$C$31,"")</f>
        <v>Wüstenrot</v>
      </c>
      <c r="Z36" s="103"/>
      <c r="AA36" s="103"/>
      <c r="AB36" s="103"/>
      <c r="AC36" s="103"/>
      <c r="AD36" s="104" t="s">
        <v>19</v>
      </c>
      <c r="AE36" s="102" t="str">
        <f>IF($C$33&lt;&gt;"",$C$33,"")</f>
        <v>Butter b.d.Fische II</v>
      </c>
      <c r="AF36" s="103"/>
      <c r="AG36" s="103"/>
      <c r="AH36" s="103"/>
      <c r="AI36" s="103"/>
      <c r="AJ36" s="106">
        <v>0</v>
      </c>
      <c r="AK36" s="54" t="str">
        <f>IF(AL36&lt;&gt;"",":","")</f>
        <v>:</v>
      </c>
      <c r="AL36" s="107">
        <v>2</v>
      </c>
    </row>
    <row r="37" spans="1:47" ht="12.95" customHeight="1">
      <c r="A37" s="9"/>
      <c r="B37" s="114"/>
      <c r="C37" s="115">
        <v>2</v>
      </c>
      <c r="D37" s="59" t="s">
        <v>19</v>
      </c>
      <c r="E37" s="116">
        <v>3</v>
      </c>
      <c r="F37" s="102" t="str">
        <f>IF($C$31&lt;&gt;"",$C$31,"")</f>
        <v>Wüstenrot</v>
      </c>
      <c r="G37" s="47"/>
      <c r="H37" s="47"/>
      <c r="I37" s="47"/>
      <c r="J37" s="47"/>
      <c r="K37" s="56" t="s">
        <v>19</v>
      </c>
      <c r="L37" s="45" t="str">
        <f>IF($C$32&lt;&gt;"",$C$32,"")</f>
        <v>Ilsfeld II</v>
      </c>
      <c r="M37" s="47"/>
      <c r="N37" s="47"/>
      <c r="O37" s="117"/>
      <c r="P37" s="47"/>
      <c r="Q37" s="106">
        <v>2</v>
      </c>
      <c r="R37" s="54" t="str">
        <f>IF(S37&lt;&gt;"",":","")</f>
        <v>:</v>
      </c>
      <c r="S37" s="107">
        <v>1</v>
      </c>
      <c r="T37" s="118" t="s">
        <v>20</v>
      </c>
      <c r="U37" s="119"/>
      <c r="V37" s="99">
        <v>1</v>
      </c>
      <c r="W37" s="100" t="s">
        <v>19</v>
      </c>
      <c r="X37" s="99">
        <v>2</v>
      </c>
      <c r="Y37" s="141" t="str">
        <f>IF($C$30&lt;&gt;"",$C$30,"")</f>
        <v>TSG HN I</v>
      </c>
      <c r="Z37" s="103"/>
      <c r="AA37" s="103"/>
      <c r="AB37" s="103"/>
      <c r="AC37" s="103"/>
      <c r="AD37" s="104" t="s">
        <v>19</v>
      </c>
      <c r="AE37" s="102" t="str">
        <f>IF($C$31&lt;&gt;"",$C$31,"")</f>
        <v>Wüstenrot</v>
      </c>
      <c r="AF37" s="103"/>
      <c r="AG37" s="103"/>
      <c r="AH37" s="103"/>
      <c r="AI37" s="103"/>
      <c r="AJ37" s="106">
        <v>2</v>
      </c>
      <c r="AK37" s="54" t="str">
        <f>IF(AL37&lt;&gt;"",":","")</f>
        <v>:</v>
      </c>
      <c r="AL37" s="107">
        <v>1</v>
      </c>
    </row>
    <row r="38" spans="1:47" ht="12.95" customHeight="1">
      <c r="A38" s="9"/>
      <c r="B38" s="120" t="s">
        <v>21</v>
      </c>
      <c r="C38" s="121">
        <v>1</v>
      </c>
      <c r="D38" s="85" t="s">
        <v>19</v>
      </c>
      <c r="E38" s="122">
        <v>3</v>
      </c>
      <c r="F38" s="123" t="str">
        <f>IF($C$30&lt;&gt;"",$C$30,"")</f>
        <v>TSG HN I</v>
      </c>
      <c r="G38" s="124"/>
      <c r="H38" s="124"/>
      <c r="I38" s="124"/>
      <c r="J38" s="124"/>
      <c r="K38" s="83" t="s">
        <v>19</v>
      </c>
      <c r="L38" s="70" t="str">
        <f>IF($C$32&lt;&gt;"",$C$32,"")</f>
        <v>Ilsfeld II</v>
      </c>
      <c r="M38" s="124"/>
      <c r="N38" s="124"/>
      <c r="O38" s="126"/>
      <c r="P38" s="124"/>
      <c r="Q38" s="127">
        <v>2</v>
      </c>
      <c r="R38" s="76" t="str">
        <f>IF(S38&lt;&gt;"",":","")</f>
        <v>:</v>
      </c>
      <c r="S38" s="128">
        <v>0</v>
      </c>
      <c r="T38" s="129"/>
      <c r="U38" s="130"/>
      <c r="V38" s="131">
        <v>3</v>
      </c>
      <c r="W38" s="132" t="s">
        <v>19</v>
      </c>
      <c r="X38" s="131">
        <v>4</v>
      </c>
      <c r="Y38" s="123" t="str">
        <f>IF($C$32&lt;&gt;"",$C$32,"")</f>
        <v>Ilsfeld II</v>
      </c>
      <c r="Z38" s="75"/>
      <c r="AA38" s="75"/>
      <c r="AB38" s="75"/>
      <c r="AC38" s="75"/>
      <c r="AD38" s="83" t="s">
        <v>19</v>
      </c>
      <c r="AE38" s="70" t="str">
        <f>IF($C$33&lt;&gt;"",$C$33,"")</f>
        <v>Butter b.d.Fische II</v>
      </c>
      <c r="AF38" s="75"/>
      <c r="AG38" s="75"/>
      <c r="AH38" s="75"/>
      <c r="AI38" s="75"/>
      <c r="AJ38" s="127">
        <v>2</v>
      </c>
      <c r="AK38" s="76" t="str">
        <f>IF(AL38&lt;&gt;"",":","")</f>
        <v>:</v>
      </c>
      <c r="AL38" s="128">
        <v>1</v>
      </c>
    </row>
    <row r="39" spans="1:47" ht="9.9499999999999993" customHeight="1">
      <c r="A39" s="9"/>
    </row>
    <row r="40" spans="1:47" ht="14.45" customHeight="1">
      <c r="A40" s="9"/>
      <c r="B40" s="15" t="str">
        <f>Meldungen!A20</f>
        <v>Gruppe 4</v>
      </c>
      <c r="C40" s="16"/>
      <c r="D40" s="16"/>
      <c r="E40" s="16"/>
      <c r="F40" s="16"/>
      <c r="H40" s="16"/>
      <c r="I40" s="16"/>
      <c r="J40" s="16"/>
      <c r="K40" s="16"/>
      <c r="L40" s="16"/>
      <c r="N40" s="17"/>
      <c r="O40" s="18"/>
      <c r="P40" s="18"/>
      <c r="Q40" s="19"/>
      <c r="R40" s="19"/>
      <c r="S40" s="20"/>
      <c r="T40" s="21"/>
      <c r="U40" s="21"/>
      <c r="V40" s="22"/>
      <c r="W40" s="21"/>
      <c r="X40" s="21"/>
      <c r="Y40" s="19"/>
      <c r="Z40" s="18"/>
      <c r="AA40" s="21"/>
      <c r="AB40" s="21"/>
      <c r="AC40" s="18"/>
      <c r="AD40" s="19"/>
      <c r="AE40" s="18"/>
      <c r="AF40" s="18"/>
      <c r="AG40" s="18"/>
      <c r="AH40" s="18"/>
      <c r="AI40" s="18"/>
      <c r="AJ40" s="18"/>
      <c r="AK40" s="18"/>
      <c r="AL40" s="18"/>
      <c r="AM40" s="19"/>
    </row>
    <row r="41" spans="1:47" ht="13.15" customHeight="1">
      <c r="A41" s="9"/>
      <c r="B41" s="26" t="s">
        <v>10</v>
      </c>
      <c r="C41" s="27" t="s">
        <v>11</v>
      </c>
      <c r="D41" s="28"/>
      <c r="E41" s="28"/>
      <c r="F41" s="28"/>
      <c r="G41" s="28"/>
      <c r="H41" s="28"/>
      <c r="I41" s="28"/>
      <c r="J41" s="29"/>
      <c r="K41" s="30"/>
      <c r="L41" s="31"/>
      <c r="M41" s="28"/>
      <c r="N41" s="30"/>
      <c r="O41" s="28"/>
      <c r="P41" s="28"/>
      <c r="Q41" s="32"/>
      <c r="R41" s="33"/>
      <c r="S41" s="34">
        <v>1</v>
      </c>
      <c r="T41" s="35"/>
      <c r="U41" s="33"/>
      <c r="V41" s="34">
        <v>2</v>
      </c>
      <c r="W41" s="35"/>
      <c r="X41" s="33"/>
      <c r="Y41" s="34">
        <v>3</v>
      </c>
      <c r="Z41" s="35"/>
      <c r="AA41" s="36"/>
      <c r="AB41" s="34">
        <v>4</v>
      </c>
      <c r="AC41" s="34"/>
      <c r="AD41" s="37"/>
      <c r="AE41" s="37" t="s">
        <v>12</v>
      </c>
      <c r="AF41" s="35"/>
      <c r="AG41" s="35"/>
      <c r="AH41" s="38" t="s">
        <v>13</v>
      </c>
      <c r="AI41" s="36"/>
      <c r="AJ41" s="36"/>
      <c r="AK41" s="39" t="s">
        <v>14</v>
      </c>
      <c r="AL41" s="136"/>
    </row>
    <row r="42" spans="1:47" ht="12.95" customHeight="1">
      <c r="A42" s="9"/>
      <c r="B42" s="42">
        <v>1</v>
      </c>
      <c r="C42" s="43" t="str">
        <f>Meldungen!C20</f>
        <v>Brackenheim</v>
      </c>
      <c r="D42" s="44"/>
      <c r="E42" s="44"/>
      <c r="F42" s="44"/>
      <c r="G42" s="44"/>
      <c r="H42" s="44"/>
      <c r="I42" s="44"/>
      <c r="J42" s="45"/>
      <c r="K42" s="46"/>
      <c r="L42" s="47"/>
      <c r="M42" s="44"/>
      <c r="N42" s="48"/>
      <c r="O42" s="44"/>
      <c r="P42" s="44"/>
      <c r="Q42" s="49"/>
      <c r="R42" s="50"/>
      <c r="S42" s="51"/>
      <c r="T42" s="52"/>
      <c r="U42" s="53">
        <f>IF(AJ49&lt;&gt;"",AJ49,"")</f>
        <v>2</v>
      </c>
      <c r="V42" s="54" t="str">
        <f>IF(W42&lt;&gt;"",":","")</f>
        <v>:</v>
      </c>
      <c r="W42" s="55">
        <f>IF(AL49&lt;&gt;"",AL49,"")</f>
        <v>1</v>
      </c>
      <c r="X42" s="53">
        <f>IF(Q50&lt;&gt;"",Q50,"")</f>
        <v>2</v>
      </c>
      <c r="Y42" s="54" t="str">
        <f>IF(Z42&lt;&gt;"",":","")</f>
        <v>:</v>
      </c>
      <c r="Z42" s="55">
        <f>IF(S50&lt;&gt;"",S50,"")</f>
        <v>1</v>
      </c>
      <c r="AA42" s="53">
        <f>IF(Q48&lt;&gt;"",Q48,"")</f>
        <v>2</v>
      </c>
      <c r="AB42" s="54" t="str">
        <f>IF(AC42&lt;&gt;"",":","")</f>
        <v>:</v>
      </c>
      <c r="AC42" s="56">
        <f>IF(S48&lt;&gt;"",S48,"")</f>
        <v>0</v>
      </c>
      <c r="AD42" s="57">
        <f>IF(R42&gt;T42,1)+IF(U42&gt;W42,1)+IF(X42&gt;Z42,1)+IF(AA42&gt;AC42,1)</f>
        <v>3</v>
      </c>
      <c r="AE42" s="54" t="str">
        <f>IF(AF42&lt;&gt;"",":","")</f>
        <v>:</v>
      </c>
      <c r="AF42" s="55">
        <f>IF(T42&gt;R42,1)+IF(W42&gt;U42,1)+IF(Z42&gt;X42,1)+IF(AC42&gt;AA42,1)</f>
        <v>0</v>
      </c>
      <c r="AG42" s="56">
        <f>SUM(R42,U42,X42,AA42)</f>
        <v>6</v>
      </c>
      <c r="AH42" s="54" t="s">
        <v>16</v>
      </c>
      <c r="AI42" s="56">
        <f>SUM(T42,W42,Z42,AC42)</f>
        <v>2</v>
      </c>
      <c r="AJ42" s="58"/>
      <c r="AK42" s="59">
        <f>RANK(AU42,AU42:AU45)</f>
        <v>1</v>
      </c>
      <c r="AL42" s="137"/>
      <c r="AU42" s="41">
        <f>IF((AD42+AF42)&gt;0,(AD42-AF42)*1000+(AG42-AI42)*100,-10000)</f>
        <v>3400</v>
      </c>
    </row>
    <row r="43" spans="1:47" ht="12.95" customHeight="1">
      <c r="A43" s="9"/>
      <c r="B43" s="42">
        <v>2</v>
      </c>
      <c r="C43" s="43" t="str">
        <f>Meldungen!C21</f>
        <v>Dickmanns</v>
      </c>
      <c r="D43" s="44"/>
      <c r="E43" s="44"/>
      <c r="F43" s="44"/>
      <c r="G43" s="44"/>
      <c r="H43" s="44"/>
      <c r="I43" s="44"/>
      <c r="J43" s="45"/>
      <c r="K43" s="46"/>
      <c r="L43" s="47"/>
      <c r="M43" s="44"/>
      <c r="N43" s="48"/>
      <c r="O43" s="44"/>
      <c r="P43" s="44"/>
      <c r="Q43" s="49"/>
      <c r="R43" s="47">
        <f>W42</f>
        <v>1</v>
      </c>
      <c r="S43" s="54" t="str">
        <f>IF(T43&lt;&gt;"",":","")</f>
        <v>:</v>
      </c>
      <c r="T43" s="61">
        <f>U42</f>
        <v>2</v>
      </c>
      <c r="U43" s="62"/>
      <c r="V43" s="63"/>
      <c r="W43" s="64"/>
      <c r="X43" s="53">
        <f>IF(Q49&lt;&gt;"",Q49,"")</f>
        <v>2</v>
      </c>
      <c r="Y43" s="54" t="str">
        <f>IF(Z43&lt;&gt;"",":","")</f>
        <v>:</v>
      </c>
      <c r="Z43" s="55">
        <f>IF(S49&lt;&gt;"",S49,"")</f>
        <v>1</v>
      </c>
      <c r="AA43" s="53">
        <f>IF(AJ48&lt;&gt;"",AJ48,"")</f>
        <v>2</v>
      </c>
      <c r="AB43" s="54" t="str">
        <f>IF(AC43&lt;&gt;"",":","")</f>
        <v>:</v>
      </c>
      <c r="AC43" s="56">
        <f>IF(AL48&lt;&gt;"",AL48,"")</f>
        <v>1</v>
      </c>
      <c r="AD43" s="57">
        <f>IF(R43&gt;T43,1)+IF(U43&gt;W43,1)+IF(X43&gt;Z43,1)+IF(AA43&gt;AC43,1)</f>
        <v>2</v>
      </c>
      <c r="AE43" s="54" t="str">
        <f>IF(AF43&lt;&gt;"",":","")</f>
        <v>:</v>
      </c>
      <c r="AF43" s="55">
        <f>IF(T43&gt;R43,1)+IF(W43&gt;U43,1)+IF(Z43&gt;X43,1)+IF(AC43&gt;AA43,1)</f>
        <v>1</v>
      </c>
      <c r="AG43" s="56">
        <f>SUM(R43,U43,X43,AA43)</f>
        <v>5</v>
      </c>
      <c r="AH43" s="54" t="s">
        <v>16</v>
      </c>
      <c r="AI43" s="56">
        <f>SUM(T43,W43,Z43,AC43)</f>
        <v>4</v>
      </c>
      <c r="AJ43" s="58"/>
      <c r="AK43" s="59">
        <f>RANK(AU43,AU42:AU45)</f>
        <v>2</v>
      </c>
      <c r="AL43" s="138"/>
      <c r="AU43" s="41">
        <f>IF((AD43+AF43)&gt;0,(AD43-AF43)*1000+(AG43-AI43)*100,-10000)</f>
        <v>1100</v>
      </c>
    </row>
    <row r="44" spans="1:47" ht="12.95" customHeight="1">
      <c r="A44" s="9"/>
      <c r="B44" s="42">
        <v>3</v>
      </c>
      <c r="C44" s="43" t="str">
        <f>Meldungen!C22</f>
        <v>Steinheim</v>
      </c>
      <c r="D44" s="44"/>
      <c r="E44" s="44"/>
      <c r="F44" s="44"/>
      <c r="G44" s="44"/>
      <c r="H44" s="44"/>
      <c r="I44" s="44"/>
      <c r="J44" s="45"/>
      <c r="K44" s="46"/>
      <c r="L44" s="47"/>
      <c r="M44" s="44"/>
      <c r="N44" s="48"/>
      <c r="O44" s="44"/>
      <c r="P44" s="44"/>
      <c r="Q44" s="49"/>
      <c r="R44" s="47">
        <f>Z42</f>
        <v>1</v>
      </c>
      <c r="S44" s="54" t="str">
        <f>IF(T44&lt;&gt;"",":","")</f>
        <v>:</v>
      </c>
      <c r="T44" s="61">
        <f>X42</f>
        <v>2</v>
      </c>
      <c r="U44" s="47">
        <f>Z43</f>
        <v>1</v>
      </c>
      <c r="V44" s="54" t="str">
        <f>IF(W44&lt;&gt;"",":","")</f>
        <v>:</v>
      </c>
      <c r="W44" s="61">
        <f>X43</f>
        <v>2</v>
      </c>
      <c r="X44" s="64"/>
      <c r="Y44" s="66"/>
      <c r="Z44" s="67"/>
      <c r="AA44" s="53">
        <f>IF(AJ50&lt;&gt;"",AJ50,"")</f>
        <v>1</v>
      </c>
      <c r="AB44" s="54" t="str">
        <f>IF(AC44&lt;&gt;"",":","")</f>
        <v>:</v>
      </c>
      <c r="AC44" s="56">
        <f>IF(AL50&lt;&gt;"",AL50,"")</f>
        <v>2</v>
      </c>
      <c r="AD44" s="57">
        <f>IF(R44&gt;T44,1)+IF(U44&gt;W44,1)+IF(X44&gt;Z44,1)+IF(AA44&gt;AC44,1)</f>
        <v>0</v>
      </c>
      <c r="AE44" s="54" t="str">
        <f>IF(AF44&lt;&gt;"",":","")</f>
        <v>:</v>
      </c>
      <c r="AF44" s="55">
        <f>IF(T44&gt;R44,1)+IF(W44&gt;U44,1)+IF(Z44&gt;X44,1)+IF(AC44&gt;AA44,1)</f>
        <v>3</v>
      </c>
      <c r="AG44" s="56">
        <f>SUM(R44,U44,X44,AA44)</f>
        <v>3</v>
      </c>
      <c r="AH44" s="54" t="s">
        <v>16</v>
      </c>
      <c r="AI44" s="56">
        <f>SUM(T44,W44,Z44,AC44)</f>
        <v>6</v>
      </c>
      <c r="AJ44" s="58"/>
      <c r="AK44" s="59">
        <f>RANK(AU44,AU42:AU45)</f>
        <v>4</v>
      </c>
      <c r="AL44" s="139"/>
      <c r="AU44" s="41">
        <f>IF((AD44+AF44)&gt;0,(AD44-AF44)*1000+(AG44-AI44)*100,-10000)</f>
        <v>-3300</v>
      </c>
    </row>
    <row r="45" spans="1:47" ht="12.95" customHeight="1">
      <c r="A45" s="9"/>
      <c r="B45" s="68">
        <v>4</v>
      </c>
      <c r="C45" s="43" t="str">
        <f>Meldungen!C23</f>
        <v>Butter b.d. Fische III</v>
      </c>
      <c r="D45" s="69"/>
      <c r="E45" s="69"/>
      <c r="F45" s="69"/>
      <c r="G45" s="69"/>
      <c r="H45" s="69"/>
      <c r="I45" s="69"/>
      <c r="J45" s="70"/>
      <c r="K45" s="71"/>
      <c r="L45" s="72"/>
      <c r="M45" s="69"/>
      <c r="N45" s="73"/>
      <c r="O45" s="69"/>
      <c r="P45" s="69"/>
      <c r="Q45" s="74"/>
      <c r="R45" s="75">
        <f>AC42</f>
        <v>0</v>
      </c>
      <c r="S45" s="76" t="str">
        <f>IF(T45&lt;&gt;"",":","")</f>
        <v>:</v>
      </c>
      <c r="T45" s="77">
        <f>AA42</f>
        <v>2</v>
      </c>
      <c r="U45" s="75">
        <f>AC43</f>
        <v>1</v>
      </c>
      <c r="V45" s="76" t="str">
        <f>IF(W45&lt;&gt;"",":","")</f>
        <v>:</v>
      </c>
      <c r="W45" s="77">
        <f>AA43</f>
        <v>2</v>
      </c>
      <c r="X45" s="75">
        <f>AC44</f>
        <v>2</v>
      </c>
      <c r="Y45" s="76" t="str">
        <f>IF(Z45&lt;&gt;"",":","")</f>
        <v>:</v>
      </c>
      <c r="Z45" s="78">
        <f>AA44</f>
        <v>1</v>
      </c>
      <c r="AA45" s="79"/>
      <c r="AB45" s="80"/>
      <c r="AC45" s="81"/>
      <c r="AD45" s="82">
        <f>IF(R45&gt;T45,1)+IF(U45&gt;W45,1)+IF(X45&gt;Z45,1)+IF(AA45&gt;AC45,1)</f>
        <v>1</v>
      </c>
      <c r="AE45" s="76" t="str">
        <f>IF(AF45&lt;&gt;"",":","")</f>
        <v>:</v>
      </c>
      <c r="AF45" s="78">
        <f>IF(T45&gt;R45,1)+IF(W45&gt;U45,1)+IF(Z45&gt;X45,1)+IF(AC45&gt;AA45,1)</f>
        <v>2</v>
      </c>
      <c r="AG45" s="83">
        <f>SUM(R45,U45,X45,AA45)</f>
        <v>3</v>
      </c>
      <c r="AH45" s="76" t="s">
        <v>16</v>
      </c>
      <c r="AI45" s="83">
        <f>SUM(T45,W45,Z45,AC45)</f>
        <v>5</v>
      </c>
      <c r="AJ45" s="84"/>
      <c r="AK45" s="85">
        <f>RANK(AU45,AU42:AU45)</f>
        <v>3</v>
      </c>
      <c r="AL45" s="140"/>
      <c r="AU45" s="41">
        <f>IF((AD45+AF45)&gt;0,(AD45-AF45)*1000+(AG45-AI45)*100,-10000)</f>
        <v>-1200</v>
      </c>
    </row>
    <row r="46" spans="1:47" ht="9.9499999999999993" customHeight="1">
      <c r="A46" s="9"/>
      <c r="B46" s="10"/>
      <c r="L46" s="87"/>
    </row>
    <row r="47" spans="1:47" ht="12.95" customHeight="1">
      <c r="A47" s="9"/>
      <c r="B47" s="88"/>
      <c r="C47" s="87"/>
      <c r="D47" s="87"/>
      <c r="E47" s="89"/>
      <c r="F47" s="142" t="s">
        <v>11</v>
      </c>
      <c r="G47" s="91"/>
      <c r="H47" s="91"/>
      <c r="I47" s="91"/>
      <c r="J47" s="91"/>
      <c r="K47" s="91"/>
      <c r="L47" s="90" t="s">
        <v>11</v>
      </c>
      <c r="M47" s="92"/>
      <c r="N47" s="91"/>
      <c r="O47" s="87"/>
      <c r="P47" s="92"/>
      <c r="Q47" s="93" t="s">
        <v>17</v>
      </c>
      <c r="R47" s="94"/>
      <c r="S47" s="94"/>
      <c r="T47" s="95"/>
      <c r="U47" s="96"/>
      <c r="V47" s="93"/>
      <c r="W47" s="94"/>
      <c r="X47" s="94"/>
      <c r="Y47" s="94" t="s">
        <v>11</v>
      </c>
      <c r="Z47" s="94"/>
      <c r="AA47" s="92"/>
      <c r="AB47" s="94"/>
      <c r="AC47" s="94"/>
      <c r="AD47" s="94"/>
      <c r="AE47" s="94" t="s">
        <v>11</v>
      </c>
      <c r="AF47" s="92"/>
      <c r="AG47" s="94"/>
      <c r="AH47" s="94"/>
      <c r="AI47" s="92"/>
      <c r="AJ47" s="93" t="s">
        <v>17</v>
      </c>
      <c r="AK47" s="94"/>
      <c r="AL47" s="97"/>
    </row>
    <row r="48" spans="1:47" ht="12.95" customHeight="1">
      <c r="A48" s="9"/>
      <c r="B48" s="98" t="s">
        <v>18</v>
      </c>
      <c r="C48" s="99">
        <v>1</v>
      </c>
      <c r="D48" s="100" t="s">
        <v>19</v>
      </c>
      <c r="E48" s="101">
        <v>4</v>
      </c>
      <c r="F48" s="102" t="str">
        <f>IF($C$42&lt;&gt;"",$C$42,"")</f>
        <v>Brackenheim</v>
      </c>
      <c r="G48" s="103"/>
      <c r="H48" s="103"/>
      <c r="I48" s="103"/>
      <c r="J48" s="103"/>
      <c r="K48" s="104" t="s">
        <v>19</v>
      </c>
      <c r="L48" s="102" t="str">
        <f>IF($C$45&lt;&gt;"",$C$45,"")</f>
        <v>Butter b.d. Fische III</v>
      </c>
      <c r="M48" s="103"/>
      <c r="N48" s="103"/>
      <c r="O48" s="105"/>
      <c r="P48" s="47"/>
      <c r="Q48" s="106">
        <v>2</v>
      </c>
      <c r="R48" s="54" t="str">
        <f>IF(S48&lt;&gt;"",":","")</f>
        <v>:</v>
      </c>
      <c r="S48" s="107">
        <v>0</v>
      </c>
      <c r="T48" s="108"/>
      <c r="U48" s="103"/>
      <c r="V48" s="109">
        <v>2</v>
      </c>
      <c r="W48" s="104" t="s">
        <v>19</v>
      </c>
      <c r="X48" s="110">
        <v>4</v>
      </c>
      <c r="Y48" s="111" t="str">
        <f>IF($C$43&lt;&gt;"",$C$43,"")</f>
        <v>Dickmanns</v>
      </c>
      <c r="Z48" s="103"/>
      <c r="AA48" s="103"/>
      <c r="AB48" s="103"/>
      <c r="AC48" s="103"/>
      <c r="AD48" s="104" t="s">
        <v>19</v>
      </c>
      <c r="AE48" s="102" t="str">
        <f>IF($C$45&lt;&gt;"",$C$45,"")</f>
        <v>Butter b.d. Fische III</v>
      </c>
      <c r="AF48" s="103"/>
      <c r="AG48" s="103"/>
      <c r="AH48" s="103"/>
      <c r="AI48" s="103"/>
      <c r="AJ48" s="106">
        <v>2</v>
      </c>
      <c r="AK48" s="54" t="str">
        <f>IF(AL48&lt;&gt;"",":","")</f>
        <v>:</v>
      </c>
      <c r="AL48" s="107">
        <v>1</v>
      </c>
    </row>
    <row r="49" spans="1:38" ht="12.95" customHeight="1">
      <c r="A49" s="9"/>
      <c r="B49" s="114"/>
      <c r="C49" s="115">
        <v>2</v>
      </c>
      <c r="D49" s="59" t="s">
        <v>19</v>
      </c>
      <c r="E49" s="116">
        <v>3</v>
      </c>
      <c r="F49" s="102" t="str">
        <f>IF($C$43&lt;&gt;"",$C$43,"")</f>
        <v>Dickmanns</v>
      </c>
      <c r="G49" s="47"/>
      <c r="H49" s="47"/>
      <c r="I49" s="47"/>
      <c r="J49" s="47"/>
      <c r="K49" s="56" t="s">
        <v>19</v>
      </c>
      <c r="L49" s="102" t="str">
        <f>IF($C$44&lt;&gt;"",$C$44,"")</f>
        <v>Steinheim</v>
      </c>
      <c r="M49" s="47"/>
      <c r="N49" s="47"/>
      <c r="O49" s="117"/>
      <c r="P49" s="47"/>
      <c r="Q49" s="106">
        <v>2</v>
      </c>
      <c r="R49" s="54" t="str">
        <f>IF(S49&lt;&gt;"",":","")</f>
        <v>:</v>
      </c>
      <c r="S49" s="107">
        <v>1</v>
      </c>
      <c r="T49" s="118" t="s">
        <v>20</v>
      </c>
      <c r="U49" s="119"/>
      <c r="V49" s="99">
        <v>1</v>
      </c>
      <c r="W49" s="100" t="s">
        <v>19</v>
      </c>
      <c r="X49" s="101">
        <v>2</v>
      </c>
      <c r="Y49" s="102" t="str">
        <f>IF($C$42&lt;&gt;"",$C$42,"")</f>
        <v>Brackenheim</v>
      </c>
      <c r="Z49" s="103"/>
      <c r="AA49" s="103"/>
      <c r="AB49" s="103"/>
      <c r="AC49" s="103"/>
      <c r="AD49" s="104" t="s">
        <v>19</v>
      </c>
      <c r="AE49" s="102" t="str">
        <f>IF($C$43&lt;&gt;"",$C$43,"")</f>
        <v>Dickmanns</v>
      </c>
      <c r="AF49" s="103"/>
      <c r="AG49" s="103"/>
      <c r="AH49" s="103"/>
      <c r="AI49" s="103"/>
      <c r="AJ49" s="106">
        <v>2</v>
      </c>
      <c r="AK49" s="54" t="str">
        <f>IF(AL49&lt;&gt;"",":","")</f>
        <v>:</v>
      </c>
      <c r="AL49" s="107">
        <v>1</v>
      </c>
    </row>
    <row r="50" spans="1:38" ht="12.95" customHeight="1">
      <c r="A50" s="9"/>
      <c r="B50" s="120" t="s">
        <v>21</v>
      </c>
      <c r="C50" s="121">
        <v>1</v>
      </c>
      <c r="D50" s="85" t="s">
        <v>19</v>
      </c>
      <c r="E50" s="122">
        <v>3</v>
      </c>
      <c r="F50" s="123" t="str">
        <f>IF($C$42&lt;&gt;"",$C$42,"")</f>
        <v>Brackenheim</v>
      </c>
      <c r="G50" s="124"/>
      <c r="H50" s="124"/>
      <c r="I50" s="124"/>
      <c r="J50" s="124"/>
      <c r="K50" s="83" t="s">
        <v>19</v>
      </c>
      <c r="L50" s="70" t="str">
        <f>IF($C$44&lt;&gt;"",$C$44,"")</f>
        <v>Steinheim</v>
      </c>
      <c r="M50" s="124"/>
      <c r="N50" s="124"/>
      <c r="O50" s="126"/>
      <c r="P50" s="124"/>
      <c r="Q50" s="127">
        <v>2</v>
      </c>
      <c r="R50" s="76" t="str">
        <f>IF(S50&lt;&gt;"",":","")</f>
        <v>:</v>
      </c>
      <c r="S50" s="128">
        <v>1</v>
      </c>
      <c r="T50" s="129"/>
      <c r="U50" s="130"/>
      <c r="V50" s="131">
        <v>3</v>
      </c>
      <c r="W50" s="132" t="s">
        <v>19</v>
      </c>
      <c r="X50" s="133">
        <v>4</v>
      </c>
      <c r="Y50" s="70" t="str">
        <f>IF($C$44&lt;&gt;"",$C$44,"")</f>
        <v>Steinheim</v>
      </c>
      <c r="Z50" s="75"/>
      <c r="AA50" s="75"/>
      <c r="AB50" s="75"/>
      <c r="AC50" s="75"/>
      <c r="AD50" s="83" t="s">
        <v>19</v>
      </c>
      <c r="AE50" s="70" t="str">
        <f>IF($C$45&lt;&gt;"",$C$45,"")</f>
        <v>Butter b.d. Fische III</v>
      </c>
      <c r="AF50" s="75"/>
      <c r="AG50" s="75"/>
      <c r="AH50" s="75"/>
      <c r="AI50" s="75"/>
      <c r="AJ50" s="127">
        <v>1</v>
      </c>
      <c r="AK50" s="76" t="str">
        <f>IF(AL50&lt;&gt;"",":","")</f>
        <v>:</v>
      </c>
      <c r="AL50" s="128">
        <v>2</v>
      </c>
    </row>
  </sheetData>
  <sheetProtection sheet="1" objects="1" scenarios="1"/>
  <printOptions horizontalCentered="1"/>
  <pageMargins left="0.39370078740157483" right="0.19685039370078741" top="0.59055118110236227" bottom="0.39370078740157483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80"/>
  <sheetViews>
    <sheetView tabSelected="1" topLeftCell="A5" zoomScale="70" zoomScaleNormal="70" workbookViewId="0">
      <selection activeCell="H13" sqref="H13"/>
    </sheetView>
  </sheetViews>
  <sheetFormatPr baseColWidth="10" defaultColWidth="11.5703125" defaultRowHeight="12.75"/>
  <cols>
    <col min="1" max="1" width="6.140625" style="143" customWidth="1"/>
    <col min="2" max="2" width="5" style="143" customWidth="1"/>
    <col min="3" max="3" width="23.5703125" style="143" customWidth="1"/>
    <col min="4" max="4" width="2.7109375" style="143" customWidth="1"/>
    <col min="5" max="5" width="22.5703125" style="143" customWidth="1"/>
    <col min="6" max="6" width="2.7109375" style="143" customWidth="1"/>
    <col min="7" max="7" width="19.7109375" style="143" customWidth="1"/>
    <col min="8" max="8" width="2.7109375" style="143" customWidth="1"/>
    <col min="9" max="9" width="19.140625" style="143" customWidth="1"/>
    <col min="10" max="16384" width="11.5703125" style="143"/>
  </cols>
  <sheetData>
    <row r="2" spans="1:9" ht="18">
      <c r="A2" s="144"/>
      <c r="B2" s="145" t="str">
        <f>Meldungen!A1</f>
        <v>Alexander-Remmele-Gedächtnis-Turnier</v>
      </c>
      <c r="C2" s="146"/>
      <c r="D2" s="146"/>
      <c r="E2" s="146"/>
    </row>
    <row r="3" spans="1:9" ht="18">
      <c r="A3" s="147"/>
      <c r="B3" s="145" t="str">
        <f>Meldungen!B2</f>
        <v>bis Kreisliga</v>
      </c>
      <c r="C3" s="146"/>
      <c r="D3" s="146"/>
      <c r="E3" s="148"/>
    </row>
    <row r="4" spans="1:9" s="149" customFormat="1" ht="23.25">
      <c r="E4" s="150"/>
      <c r="F4" s="150"/>
      <c r="G4" s="143"/>
      <c r="H4" s="143"/>
      <c r="I4" s="143"/>
    </row>
    <row r="7" spans="1:9">
      <c r="C7" s="151" t="str">
        <f>IF(SUM(Gruppen!AD6:AD9)=0,"1.Gruppe 1",IF(Gruppen!AK6=1,Gruppen!C6,IF(Gruppen!AK7=1,Gruppen!C7,IF(Gruppen!AK8=1,Gruppen!C8,Gruppen!C9))))</f>
        <v>Butter bei de Fische I</v>
      </c>
      <c r="D7" s="152"/>
    </row>
    <row r="8" spans="1:9">
      <c r="C8" s="153"/>
      <c r="D8" s="154">
        <v>2</v>
      </c>
    </row>
    <row r="9" spans="1:9">
      <c r="C9" s="153"/>
      <c r="D9" s="152"/>
      <c r="E9" s="155" t="str">
        <f>IF(D8&gt;D11,C7,IF(D8&lt;D11,C11,""))</f>
        <v>Butter bei de Fische I</v>
      </c>
      <c r="F9" s="152"/>
    </row>
    <row r="10" spans="1:9">
      <c r="C10" s="153"/>
      <c r="D10" s="156"/>
      <c r="E10" s="153"/>
      <c r="F10" s="154">
        <v>2</v>
      </c>
    </row>
    <row r="11" spans="1:9">
      <c r="C11" s="157" t="str">
        <f>IF(SUM(Gruppen!AD18:AD21)=0,"2. Gruppe 2",IF(Gruppen!AK18=2,Gruppen!C18,IF(Gruppen!AK19=2,Gruppen!C19,IF(Gruppen!AK20=2,Gruppen!C20,Gruppen!C21))))</f>
        <v>TSG HN II</v>
      </c>
      <c r="D11" s="154">
        <v>1</v>
      </c>
      <c r="E11" s="153"/>
    </row>
    <row r="12" spans="1:9">
      <c r="E12" s="153"/>
      <c r="F12" s="152"/>
      <c r="G12" s="155" t="str">
        <f>IF(F10&gt;F15,E9,IF(F10&lt;F15,E15,""))</f>
        <v>Butter bei de Fische I</v>
      </c>
    </row>
    <row r="13" spans="1:9">
      <c r="C13" s="157" t="str">
        <f>IF(SUM(Gruppen!AD30:AD33)=0,"2. Gruppe 3",IF(Gruppen!AK30=2,Gruppen!C30,IF(Gruppen!AK31=2,Gruppen!C31,IF(Gruppen!AK32=2,Gruppen!C32,Gruppen!C33))))</f>
        <v>Butter b.d.Fische II</v>
      </c>
      <c r="E13" s="153"/>
      <c r="F13" s="156"/>
      <c r="G13" s="153"/>
      <c r="H13" s="154">
        <v>1</v>
      </c>
      <c r="I13" s="158"/>
    </row>
    <row r="14" spans="1:9">
      <c r="C14" s="159"/>
      <c r="D14" s="154">
        <v>0</v>
      </c>
      <c r="E14" s="153"/>
      <c r="F14" s="152"/>
      <c r="G14" s="153"/>
    </row>
    <row r="15" spans="1:9">
      <c r="C15" s="153"/>
      <c r="D15" s="155"/>
      <c r="E15" s="160" t="str">
        <f>IF(D14&gt;D17,C13,IF(D14&lt;D17,C17,""))</f>
        <v>Brackenheim</v>
      </c>
      <c r="F15" s="154">
        <v>0</v>
      </c>
      <c r="G15" s="153"/>
    </row>
    <row r="16" spans="1:9">
      <c r="C16" s="153"/>
      <c r="D16" s="161"/>
      <c r="G16" s="153"/>
    </row>
    <row r="17" spans="3:9">
      <c r="C17" s="157" t="str">
        <f>IF(SUM(Gruppen!AD42:AD45)=0,"1. Gruppe 4",IF(Gruppen!AK42=1,Gruppen!C42,IF(Gruppen!AK43=1,Gruppen!C43,IF(Gruppen!AK44=1,Gruppen!C44,Gruppen!C45))))</f>
        <v>Brackenheim</v>
      </c>
      <c r="D17" s="154">
        <v>2</v>
      </c>
      <c r="G17" s="153"/>
    </row>
    <row r="18" spans="3:9" ht="13.5" thickBot="1">
      <c r="G18" s="153"/>
      <c r="H18" s="155"/>
      <c r="I18" s="155" t="str">
        <f>IF(H13&gt;H24,G12,IF(H13&lt;H24,G24,""))</f>
        <v>TSG HN I</v>
      </c>
    </row>
    <row r="19" spans="3:9" ht="13.5" thickBot="1">
      <c r="C19" s="157" t="str">
        <f>IF(SUM(Gruppen!AD30:AD33)=0,"1. Gruppe 3",IF(Gruppen!AK30=1,Gruppen!C30,IF(Gruppen!AK31=1,Gruppen!C31,IF(Gruppen!AK32=1,Gruppen!C32,Gruppen!C33))))</f>
        <v>TSG HN I</v>
      </c>
      <c r="D19" s="152"/>
      <c r="G19" s="153"/>
      <c r="H19" s="143" t="s">
        <v>22</v>
      </c>
    </row>
    <row r="20" spans="3:9">
      <c r="C20" s="153"/>
      <c r="D20" s="154">
        <v>2</v>
      </c>
      <c r="G20" s="153"/>
    </row>
    <row r="21" spans="3:9" ht="13.5" thickBot="1">
      <c r="C21" s="153"/>
      <c r="D21" s="155"/>
      <c r="E21" s="155" t="str">
        <f>IF(D20&gt;D23,C19,IF(D20&lt;D23,C23,""))</f>
        <v>TSG HN I</v>
      </c>
      <c r="F21" s="152"/>
      <c r="G21" s="153"/>
    </row>
    <row r="22" spans="3:9">
      <c r="C22" s="153"/>
      <c r="D22" s="152"/>
      <c r="E22" s="153"/>
      <c r="F22" s="154">
        <v>2</v>
      </c>
      <c r="G22" s="153"/>
    </row>
    <row r="23" spans="3:9" ht="13.5" thickBot="1">
      <c r="C23" s="157" t="str">
        <f>IF(SUM(Gruppen!AD42:AD45)=0,"2. Gruppe 4",IF(Gruppen!AK42=2,Gruppen!C42,IF(Gruppen!AK43=2,Gruppen!C43,IF(Gruppen!AK44=2,Gruppen!C44,Gruppen!C45))))</f>
        <v>Dickmanns</v>
      </c>
      <c r="D23" s="154">
        <v>1</v>
      </c>
      <c r="E23" s="153"/>
      <c r="F23" s="152"/>
      <c r="G23" s="153"/>
    </row>
    <row r="24" spans="3:9" ht="13.5" thickBot="1">
      <c r="E24" s="153"/>
      <c r="F24" s="152"/>
      <c r="G24" s="160" t="str">
        <f>IF(F22&gt;F27,E21,IF(F22&lt;F27,E27,""))</f>
        <v>TSG HN I</v>
      </c>
      <c r="H24" s="154">
        <v>2</v>
      </c>
      <c r="I24" s="158"/>
    </row>
    <row r="25" spans="3:9" ht="13.5" thickBot="1">
      <c r="C25" s="157" t="str">
        <f>IF(SUM(Gruppen!AD6:AD9)=0,"2. Gruppe 1",IF(Gruppen!AK6=2,Gruppen!C6,IF(Gruppen!AK7=2,Gruppen!C7,IF(Gruppen!AK8=2,Gruppen!C8,Gruppen!C9))))</f>
        <v>Ilsfeld I</v>
      </c>
      <c r="D25" s="152"/>
      <c r="E25" s="153"/>
      <c r="F25" s="156"/>
    </row>
    <row r="26" spans="3:9">
      <c r="C26" s="153"/>
      <c r="D26" s="154">
        <v>0</v>
      </c>
      <c r="E26" s="153"/>
      <c r="F26" s="152"/>
    </row>
    <row r="27" spans="3:9" ht="13.5" thickBot="1">
      <c r="C27" s="153"/>
      <c r="D27" s="155"/>
      <c r="E27" s="160" t="str">
        <f>IF(D26&gt;D29,C25,IF(D26&lt;D29,C29,""))</f>
        <v>Bitzfeld II</v>
      </c>
      <c r="F27" s="154">
        <v>1</v>
      </c>
    </row>
    <row r="28" spans="3:9">
      <c r="C28" s="153"/>
      <c r="D28" s="152"/>
    </row>
    <row r="29" spans="3:9" ht="13.5" thickBot="1">
      <c r="C29" s="157" t="str">
        <f>IF(SUM(Gruppen!AD18:AD21)=0,"1. Gruppe 2",IF(Gruppen!AK18=1,Gruppen!C18,IF(Gruppen!AK19=1,Gruppen!C19,IF(Gruppen!AK20=1,Gruppen!C20,Gruppen!C21))))</f>
        <v>Bitzfeld II</v>
      </c>
      <c r="D29" s="154">
        <v>2</v>
      </c>
    </row>
    <row r="31" spans="3:9" ht="13.5" thickBot="1">
      <c r="G31" s="155" t="str">
        <f>IF(F10&lt;F15,E9,IF(F10&gt;F15,E15,""))</f>
        <v>Brackenheim</v>
      </c>
    </row>
    <row r="32" spans="3:9">
      <c r="G32" s="153"/>
      <c r="H32" s="154">
        <v>0</v>
      </c>
      <c r="I32" s="158"/>
    </row>
    <row r="33" spans="5:9">
      <c r="G33" s="153"/>
    </row>
    <row r="34" spans="5:9">
      <c r="G34" s="153"/>
    </row>
    <row r="35" spans="5:9">
      <c r="G35" s="153"/>
    </row>
    <row r="36" spans="5:9">
      <c r="G36" s="153"/>
    </row>
    <row r="37" spans="5:9" ht="13.5" thickBot="1">
      <c r="G37" s="153"/>
      <c r="H37" s="155"/>
      <c r="I37" s="155" t="str">
        <f>IF(H32&gt;H43,G31,IF(H32&lt;H43,G43,""))</f>
        <v>Bitzfeld II</v>
      </c>
    </row>
    <row r="38" spans="5:9">
      <c r="G38" s="153"/>
      <c r="H38" s="143" t="s">
        <v>50</v>
      </c>
    </row>
    <row r="39" spans="5:9">
      <c r="G39" s="153"/>
    </row>
    <row r="40" spans="5:9">
      <c r="G40" s="153"/>
    </row>
    <row r="41" spans="5:9">
      <c r="G41" s="153"/>
    </row>
    <row r="42" spans="5:9">
      <c r="G42" s="153"/>
    </row>
    <row r="43" spans="5:9" ht="13.5" thickBot="1">
      <c r="G43" s="160" t="str">
        <f>IF(F22&lt;F27,E21,IF(F22&gt;F27,E27,""))</f>
        <v>Bitzfeld II</v>
      </c>
      <c r="H43" s="154">
        <v>2</v>
      </c>
      <c r="I43" s="158"/>
    </row>
    <row r="46" spans="5:9" ht="13.5" thickBot="1">
      <c r="E46" s="155" t="str">
        <f>IF(D8&lt;D11,C7,IF(D8&gt;D11,C11,""))</f>
        <v>TSG HN II</v>
      </c>
      <c r="F46" s="152"/>
    </row>
    <row r="47" spans="5:9">
      <c r="E47" s="153"/>
      <c r="F47" s="154"/>
    </row>
    <row r="48" spans="5:9">
      <c r="E48" s="153"/>
    </row>
    <row r="49" spans="5:9" ht="13.5" thickBot="1">
      <c r="E49" s="153"/>
      <c r="F49" s="152"/>
      <c r="G49" s="155" t="str">
        <f>IF(F47&gt;F52,E46,IF(F47&lt;F52,E52,""))</f>
        <v/>
      </c>
    </row>
    <row r="50" spans="5:9">
      <c r="E50" s="153"/>
      <c r="F50" s="156"/>
      <c r="G50" s="153"/>
      <c r="H50" s="154"/>
      <c r="I50" s="158"/>
    </row>
    <row r="51" spans="5:9">
      <c r="E51" s="153"/>
      <c r="F51" s="152"/>
      <c r="G51" s="153"/>
    </row>
    <row r="52" spans="5:9" ht="13.5" thickBot="1">
      <c r="E52" s="160" t="str">
        <f>IF(D14&lt;D17,C13,IF(D14&gt;D17,C17,""))</f>
        <v>Butter b.d.Fische II</v>
      </c>
      <c r="F52" s="154"/>
      <c r="G52" s="153"/>
    </row>
    <row r="53" spans="5:9">
      <c r="G53" s="153"/>
    </row>
    <row r="54" spans="5:9">
      <c r="G54" s="153"/>
    </row>
    <row r="55" spans="5:9" ht="13.5" thickBot="1">
      <c r="G55" s="153"/>
      <c r="H55" s="155"/>
      <c r="I55" s="155" t="str">
        <f>IF(H50&gt;H61,G49,IF(H50&lt;H61,G61,""))</f>
        <v/>
      </c>
    </row>
    <row r="56" spans="5:9">
      <c r="G56" s="153"/>
      <c r="H56" s="143" t="s">
        <v>51</v>
      </c>
    </row>
    <row r="57" spans="5:9">
      <c r="G57" s="153"/>
    </row>
    <row r="58" spans="5:9" ht="13.5" thickBot="1">
      <c r="E58" s="155" t="str">
        <f>IF(D20&lt;D23,C19,IF(D20&gt;D23,C23,""))</f>
        <v>Dickmanns</v>
      </c>
      <c r="F58" s="152"/>
      <c r="G58" s="153"/>
    </row>
    <row r="59" spans="5:9">
      <c r="E59" s="153"/>
      <c r="F59" s="154"/>
      <c r="G59" s="153"/>
    </row>
    <row r="60" spans="5:9">
      <c r="E60" s="153"/>
      <c r="F60" s="152"/>
      <c r="G60" s="153"/>
    </row>
    <row r="61" spans="5:9" ht="13.5" thickBot="1">
      <c r="E61" s="153"/>
      <c r="F61" s="152"/>
      <c r="G61" s="160" t="str">
        <f>IF(F59&gt;F64,E58,IF(F59&lt;F64,E64,""))</f>
        <v/>
      </c>
      <c r="H61" s="154"/>
      <c r="I61" s="158"/>
    </row>
    <row r="62" spans="5:9">
      <c r="E62" s="153"/>
      <c r="F62" s="156"/>
    </row>
    <row r="63" spans="5:9">
      <c r="E63" s="153"/>
      <c r="F63" s="152"/>
    </row>
    <row r="64" spans="5:9" ht="13.5" thickBot="1">
      <c r="E64" s="160" t="str">
        <f>IF(D26&lt;D29,C25,IF(D26&lt;D29,C29,""))</f>
        <v>Ilsfeld I</v>
      </c>
      <c r="F64" s="154"/>
    </row>
    <row r="68" spans="7:9" ht="13.5" thickBot="1">
      <c r="G68" s="155" t="str">
        <f>IF(F47&lt;F52,E46,IF(F47&gt;F52,E52,""))</f>
        <v/>
      </c>
    </row>
    <row r="69" spans="7:9">
      <c r="G69" s="153"/>
      <c r="H69" s="154"/>
      <c r="I69" s="158"/>
    </row>
    <row r="70" spans="7:9">
      <c r="G70" s="153"/>
    </row>
    <row r="71" spans="7:9">
      <c r="G71" s="153"/>
    </row>
    <row r="72" spans="7:9">
      <c r="G72" s="153"/>
    </row>
    <row r="73" spans="7:9">
      <c r="G73" s="153"/>
    </row>
    <row r="74" spans="7:9" ht="13.5" thickBot="1">
      <c r="G74" s="153"/>
      <c r="H74" s="155"/>
      <c r="I74" s="155" t="str">
        <f>IF(H69&gt;H80,G68,IF(H69&lt;H80,G80,""))</f>
        <v/>
      </c>
    </row>
    <row r="75" spans="7:9">
      <c r="G75" s="153"/>
      <c r="H75" s="143" t="s">
        <v>52</v>
      </c>
    </row>
    <row r="76" spans="7:9">
      <c r="G76" s="153"/>
    </row>
    <row r="77" spans="7:9">
      <c r="G77" s="153"/>
    </row>
    <row r="78" spans="7:9">
      <c r="G78" s="153"/>
    </row>
    <row r="79" spans="7:9">
      <c r="G79" s="153"/>
    </row>
    <row r="80" spans="7:9" ht="13.5" thickBot="1">
      <c r="G80" s="160" t="str">
        <f>IF(F59&lt;F64,E58,IF(F59&gt;F64,E64,""))</f>
        <v/>
      </c>
      <c r="H80" s="154"/>
      <c r="I80" s="158"/>
    </row>
  </sheetData>
  <pageMargins left="0.25" right="0.23" top="0.78749999999999998" bottom="0.78749999999999998" header="9.8611111111111108E-2" footer="9.8611111111111108E-2"/>
  <pageSetup paperSize="9" orientation="portrait" useFirstPageNumber="1" horizontalDpi="300" verticalDpi="300" r:id="rId1"/>
  <headerFooter alignWithMargins="0">
    <oddHeader>&amp;C&amp;"Times New Roman,Standard"&amp;12&amp;A</oddHeader>
    <oddFooter>&amp;C&amp;"Times New Roman,Standard"&amp;12Seite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I80"/>
  <sheetViews>
    <sheetView topLeftCell="A4" workbookViewId="0">
      <selection activeCell="D23" sqref="D23"/>
    </sheetView>
  </sheetViews>
  <sheetFormatPr baseColWidth="10" defaultColWidth="11.5703125" defaultRowHeight="12.75"/>
  <cols>
    <col min="1" max="1" width="6.140625" style="143" customWidth="1"/>
    <col min="2" max="2" width="5" style="143" customWidth="1"/>
    <col min="3" max="3" width="23.5703125" style="143" customWidth="1"/>
    <col min="4" max="4" width="2.7109375" style="143" customWidth="1"/>
    <col min="5" max="5" width="22.5703125" style="143" customWidth="1"/>
    <col min="6" max="6" width="2.7109375" style="143" customWidth="1"/>
    <col min="7" max="7" width="19.7109375" style="143" customWidth="1"/>
    <col min="8" max="8" width="2.7109375" style="143" customWidth="1"/>
    <col min="9" max="9" width="19.140625" style="143" customWidth="1"/>
    <col min="10" max="16384" width="11.5703125" style="143"/>
  </cols>
  <sheetData>
    <row r="2" spans="1:9" ht="18">
      <c r="A2" s="144"/>
      <c r="B2" s="145" t="str">
        <f>Meldungen!A1</f>
        <v>Alexander-Remmele-Gedächtnis-Turnier</v>
      </c>
      <c r="C2" s="146"/>
      <c r="D2" s="146"/>
      <c r="E2" s="146"/>
    </row>
    <row r="3" spans="1:9" ht="18">
      <c r="A3" s="147"/>
      <c r="B3" s="145" t="str">
        <f>Meldungen!B2</f>
        <v>bis Kreisliga</v>
      </c>
      <c r="C3" s="146"/>
      <c r="D3" s="146"/>
      <c r="E3" s="148"/>
    </row>
    <row r="4" spans="1:9" s="149" customFormat="1" ht="23.25">
      <c r="C4" s="149" t="s">
        <v>70</v>
      </c>
      <c r="E4" s="150"/>
      <c r="F4" s="150"/>
      <c r="G4" s="143"/>
      <c r="H4" s="143"/>
      <c r="I4" s="143"/>
    </row>
    <row r="7" spans="1:9" ht="13.5" thickBot="1">
      <c r="C7" s="151" t="str">
        <f>IF(SUM(Gruppen!AD6:AD9)=0,"3.Gruppe 1",IF(Gruppen!AK6=3,Gruppen!C6,IF(Gruppen!AK7=3,Gruppen!C7,IF(Gruppen!AK8=3,Gruppen!C8,Gruppen!C9))))</f>
        <v>Hoffeld</v>
      </c>
      <c r="D7" s="152"/>
    </row>
    <row r="8" spans="1:9">
      <c r="C8" s="153"/>
      <c r="D8" s="154">
        <v>2</v>
      </c>
    </row>
    <row r="9" spans="1:9" ht="13.5" thickBot="1">
      <c r="C9" s="153"/>
      <c r="D9" s="152"/>
      <c r="E9" s="155" t="str">
        <f>IF(D8&gt;D11,C7,IF(D8&lt;D11,C11,""))</f>
        <v>Hoffeld</v>
      </c>
      <c r="F9" s="152"/>
    </row>
    <row r="10" spans="1:9">
      <c r="C10" s="153"/>
      <c r="D10" s="156"/>
      <c r="E10" s="153"/>
      <c r="F10" s="154"/>
    </row>
    <row r="11" spans="1:9" ht="13.5" thickBot="1">
      <c r="C11" s="157" t="str">
        <f>IF(SUM(Gruppen!AD18:AD21)=0,"4. Gruppe 2",IF(Gruppen!AK18=4,Gruppen!C18,IF(Gruppen!AK19=4,Gruppen!C19,IF(Gruppen!AK20=4,Gruppen!C20,Gruppen!C21))))</f>
        <v>Team 99</v>
      </c>
      <c r="D11" s="154">
        <v>0</v>
      </c>
      <c r="E11" s="153"/>
    </row>
    <row r="12" spans="1:9" ht="13.5" thickBot="1">
      <c r="E12" s="153"/>
      <c r="F12" s="152"/>
      <c r="G12" s="155" t="str">
        <f>IF(F10&gt;F15,E9,IF(F10&lt;F15,E15,""))</f>
        <v/>
      </c>
    </row>
    <row r="13" spans="1:9" ht="13.5" thickBot="1">
      <c r="C13" s="157" t="str">
        <f>IF(SUM(Gruppen!AD30:AD33)=0,"4. Gruppe 3",IF(Gruppen!AK30=4,Gruppen!C30,IF(Gruppen!AK31=4,Gruppen!C31,IF(Gruppen!AK32=4,Gruppen!C32,Gruppen!C33))))</f>
        <v>Ilsfeld II</v>
      </c>
      <c r="E13" s="153"/>
      <c r="F13" s="156"/>
      <c r="G13" s="153"/>
      <c r="H13" s="154"/>
      <c r="I13" s="158"/>
    </row>
    <row r="14" spans="1:9">
      <c r="C14" s="159"/>
      <c r="D14" s="154">
        <v>2</v>
      </c>
      <c r="E14" s="153"/>
      <c r="F14" s="152"/>
      <c r="G14" s="153"/>
    </row>
    <row r="15" spans="1:9" ht="13.5" thickBot="1">
      <c r="C15" s="153"/>
      <c r="D15" s="155"/>
      <c r="E15" s="160" t="str">
        <f>IF(D14&gt;D17,C13,IF(D14&lt;D17,C17,""))</f>
        <v>Ilsfeld II</v>
      </c>
      <c r="F15" s="154"/>
      <c r="G15" s="153"/>
    </row>
    <row r="16" spans="1:9">
      <c r="C16" s="153"/>
      <c r="D16" s="161"/>
      <c r="G16" s="153"/>
    </row>
    <row r="17" spans="3:9" ht="13.5" thickBot="1">
      <c r="C17" s="157" t="str">
        <f>IF(SUM(Gruppen!AD42:AD45)=0,"3. Gruppe 4",IF(Gruppen!AK42=3,Gruppen!C42,IF(Gruppen!AK43=3,Gruppen!C43,IF(Gruppen!AK44=3,Gruppen!C44,Gruppen!C45))))</f>
        <v>Butter b.d. Fische III</v>
      </c>
      <c r="D17" s="154">
        <v>1</v>
      </c>
      <c r="G17" s="153"/>
    </row>
    <row r="18" spans="3:9" ht="13.5" thickBot="1">
      <c r="G18" s="153"/>
      <c r="H18" s="155"/>
      <c r="I18" s="155" t="str">
        <f>IF(H13&gt;H24,G12,IF(H13&lt;H24,G24,""))</f>
        <v/>
      </c>
    </row>
    <row r="19" spans="3:9" ht="13.5" thickBot="1">
      <c r="C19" s="157" t="str">
        <f>IF(SUM(Gruppen!AD30:AD33)=0,"3. Gruppe 3",IF(Gruppen!AK30=3,Gruppen!C30,IF(Gruppen!AK31=3,Gruppen!C31,IF(Gruppen!AK32=3,Gruppen!C32,Gruppen!C33))))</f>
        <v>Wüstenrot</v>
      </c>
      <c r="D19" s="152"/>
      <c r="G19" s="153"/>
      <c r="H19" s="143" t="s">
        <v>48</v>
      </c>
    </row>
    <row r="20" spans="3:9">
      <c r="C20" s="153"/>
      <c r="D20" s="154">
        <v>1</v>
      </c>
      <c r="G20" s="153"/>
    </row>
    <row r="21" spans="3:9" ht="13.5" thickBot="1">
      <c r="C21" s="153"/>
      <c r="D21" s="155"/>
      <c r="E21" s="155" t="str">
        <f>IF(D20&gt;D23,C19,IF(D20&lt;D23,C23,""))</f>
        <v>Steinheim</v>
      </c>
      <c r="F21" s="152"/>
      <c r="G21" s="153"/>
    </row>
    <row r="22" spans="3:9">
      <c r="C22" s="153"/>
      <c r="D22" s="152"/>
      <c r="E22" s="153"/>
      <c r="F22" s="154"/>
      <c r="G22" s="153"/>
    </row>
    <row r="23" spans="3:9" ht="13.5" thickBot="1">
      <c r="C23" s="157" t="str">
        <f>IF(SUM(Gruppen!AD42:AD45)=0,"4. Gruppe 4",IF(Gruppen!AK42=4,Gruppen!C42,IF(Gruppen!AK43=4,Gruppen!C43,IF(Gruppen!AK44=4,Gruppen!C44,Gruppen!C45))))</f>
        <v>Steinheim</v>
      </c>
      <c r="D23" s="154">
        <v>2</v>
      </c>
      <c r="E23" s="153"/>
      <c r="F23" s="152"/>
      <c r="G23" s="153"/>
    </row>
    <row r="24" spans="3:9" ht="13.5" thickBot="1">
      <c r="E24" s="153"/>
      <c r="F24" s="152"/>
      <c r="G24" s="160" t="str">
        <f>IF(F22&gt;F27,E21,IF(F22&lt;F27,E27,""))</f>
        <v/>
      </c>
      <c r="H24" s="154"/>
      <c r="I24" s="158"/>
    </row>
    <row r="25" spans="3:9" ht="13.5" thickBot="1">
      <c r="C25" s="157" t="str">
        <f>IF(SUM(Gruppen!AD6:AD9)=0,"4. Gruppe 1",IF(Gruppen!AK6=4,Gruppen!C6,IF(Gruppen!AK7=4,Gruppen!C7,IF(Gruppen!AK8=4,Gruppen!C8,Gruppen!C9))))</f>
        <v>Nabern II</v>
      </c>
      <c r="D25" s="152"/>
      <c r="E25" s="153"/>
      <c r="F25" s="156"/>
    </row>
    <row r="26" spans="3:9">
      <c r="C26" s="153"/>
      <c r="D26" s="154">
        <v>2</v>
      </c>
      <c r="E26" s="153"/>
      <c r="F26" s="152"/>
    </row>
    <row r="27" spans="3:9" ht="13.5" thickBot="1">
      <c r="C27" s="153"/>
      <c r="D27" s="155"/>
      <c r="E27" s="160" t="str">
        <f>IF(D26&gt;D29,C25,IF(D26&lt;D29,C29,""))</f>
        <v>Nabern II</v>
      </c>
      <c r="F27" s="154"/>
    </row>
    <row r="28" spans="3:9">
      <c r="C28" s="153"/>
      <c r="D28" s="152"/>
    </row>
    <row r="29" spans="3:9" ht="13.5" thickBot="1">
      <c r="C29" s="157" t="str">
        <f>IF(SUM(Gruppen!AD18:AD21)=0,"3. Gruppe 2",IF(Gruppen!AK18=3,Gruppen!C18,IF(Gruppen!AK19=3,Gruppen!C19,IF(Gruppen!AK20=3,Gruppen!C20,Gruppen!C21))))</f>
        <v>Schnackenpower</v>
      </c>
      <c r="D29" s="154">
        <v>0</v>
      </c>
    </row>
    <row r="31" spans="3:9" ht="13.5" thickBot="1">
      <c r="G31" s="155" t="str">
        <f>IF(F10&lt;F15,E9,IF(F10&gt;F15,E15,""))</f>
        <v/>
      </c>
    </row>
    <row r="32" spans="3:9">
      <c r="G32" s="153"/>
      <c r="H32" s="154"/>
      <c r="I32" s="158"/>
    </row>
    <row r="33" spans="5:9">
      <c r="G33" s="153"/>
    </row>
    <row r="34" spans="5:9">
      <c r="G34" s="153"/>
    </row>
    <row r="35" spans="5:9">
      <c r="G35" s="153"/>
    </row>
    <row r="36" spans="5:9">
      <c r="G36" s="153"/>
    </row>
    <row r="37" spans="5:9" ht="13.5" thickBot="1">
      <c r="G37" s="153"/>
      <c r="H37" s="155"/>
      <c r="I37" s="155" t="str">
        <f>IF(H32&gt;H43,G31,IF(H32&lt;H43,G43,""))</f>
        <v/>
      </c>
    </row>
    <row r="38" spans="5:9">
      <c r="G38" s="153"/>
      <c r="H38" s="143" t="s">
        <v>53</v>
      </c>
    </row>
    <row r="39" spans="5:9">
      <c r="G39" s="153"/>
    </row>
    <row r="40" spans="5:9">
      <c r="G40" s="153"/>
    </row>
    <row r="41" spans="5:9">
      <c r="G41" s="153"/>
    </row>
    <row r="42" spans="5:9">
      <c r="G42" s="153"/>
    </row>
    <row r="43" spans="5:9" ht="13.5" thickBot="1">
      <c r="G43" s="160" t="str">
        <f>IF(F22&lt;F27,E21,IF(F22&gt;F27,E27,""))</f>
        <v/>
      </c>
      <c r="H43" s="154"/>
      <c r="I43" s="158"/>
    </row>
    <row r="46" spans="5:9" ht="13.5" thickBot="1">
      <c r="E46" s="155" t="str">
        <f>IF(D8&lt;D11,C7,IF(D8&gt;D11,C11,""))</f>
        <v>Team 99</v>
      </c>
      <c r="F46" s="152"/>
    </row>
    <row r="47" spans="5:9">
      <c r="E47" s="153"/>
      <c r="F47" s="154"/>
    </row>
    <row r="48" spans="5:9">
      <c r="E48" s="153"/>
    </row>
    <row r="49" spans="5:9" ht="13.5" thickBot="1">
      <c r="E49" s="153"/>
      <c r="F49" s="152"/>
      <c r="G49" s="155" t="str">
        <f>IF(F47&gt;F52,E46,IF(F47&lt;F52,E52,""))</f>
        <v/>
      </c>
    </row>
    <row r="50" spans="5:9">
      <c r="E50" s="153"/>
      <c r="F50" s="156"/>
      <c r="G50" s="153"/>
      <c r="H50" s="154"/>
      <c r="I50" s="158"/>
    </row>
    <row r="51" spans="5:9">
      <c r="E51" s="153"/>
      <c r="F51" s="152"/>
      <c r="G51" s="153"/>
    </row>
    <row r="52" spans="5:9" ht="13.5" thickBot="1">
      <c r="E52" s="160" t="str">
        <f>IF(D14&lt;D17,C13,IF(D14&gt;D17,C17,""))</f>
        <v>Butter b.d. Fische III</v>
      </c>
      <c r="F52" s="154"/>
      <c r="G52" s="153"/>
    </row>
    <row r="53" spans="5:9">
      <c r="G53" s="153"/>
    </row>
    <row r="54" spans="5:9">
      <c r="G54" s="153"/>
    </row>
    <row r="55" spans="5:9" ht="13.5" thickBot="1">
      <c r="G55" s="153"/>
      <c r="H55" s="155"/>
      <c r="I55" s="155" t="str">
        <f>IF(H50&gt;H61,G49,IF(H50&lt;H61,G61,""))</f>
        <v/>
      </c>
    </row>
    <row r="56" spans="5:9">
      <c r="G56" s="153"/>
      <c r="H56" s="143" t="s">
        <v>54</v>
      </c>
    </row>
    <row r="57" spans="5:9">
      <c r="G57" s="153"/>
    </row>
    <row r="58" spans="5:9" ht="13.5" thickBot="1">
      <c r="E58" s="155" t="str">
        <f>IF(D20&lt;D23,C19,IF(D20&gt;D23,C23,""))</f>
        <v>Wüstenrot</v>
      </c>
      <c r="F58" s="152"/>
      <c r="G58" s="153"/>
    </row>
    <row r="59" spans="5:9">
      <c r="E59" s="153"/>
      <c r="F59" s="154"/>
      <c r="G59" s="153"/>
    </row>
    <row r="60" spans="5:9">
      <c r="E60" s="153"/>
      <c r="F60" s="152"/>
      <c r="G60" s="153"/>
    </row>
    <row r="61" spans="5:9" ht="13.5" thickBot="1">
      <c r="E61" s="153"/>
      <c r="F61" s="152"/>
      <c r="G61" s="160" t="str">
        <f>IF(F59&gt;F64,E58,IF(F59&lt;F64,E64,""))</f>
        <v/>
      </c>
      <c r="H61" s="154"/>
      <c r="I61" s="158"/>
    </row>
    <row r="62" spans="5:9">
      <c r="E62" s="153"/>
      <c r="F62" s="156"/>
    </row>
    <row r="63" spans="5:9">
      <c r="E63" s="153"/>
      <c r="F63" s="152"/>
    </row>
    <row r="64" spans="5:9" ht="13.5" thickBot="1">
      <c r="E64" s="160" t="str">
        <f>IF(D26&lt;D29,C25,IF(D26&lt;D29,C29,""))</f>
        <v/>
      </c>
      <c r="F64" s="154"/>
    </row>
    <row r="68" spans="7:9" ht="13.5" thickBot="1">
      <c r="G68" s="155" t="str">
        <f>IF(F47&lt;F52,E46,IF(F47&gt;F52,E52,""))</f>
        <v/>
      </c>
    </row>
    <row r="69" spans="7:9">
      <c r="G69" s="153"/>
      <c r="H69" s="154"/>
      <c r="I69" s="158"/>
    </row>
    <row r="70" spans="7:9">
      <c r="G70" s="153"/>
    </row>
    <row r="71" spans="7:9">
      <c r="G71" s="153"/>
    </row>
    <row r="72" spans="7:9">
      <c r="G72" s="153"/>
    </row>
    <row r="73" spans="7:9">
      <c r="G73" s="153"/>
    </row>
    <row r="74" spans="7:9" ht="13.5" thickBot="1">
      <c r="G74" s="153"/>
      <c r="H74" s="155"/>
      <c r="I74" s="155" t="str">
        <f>IF(H69&gt;H80,G68,IF(H69&lt;H80,G80,""))</f>
        <v/>
      </c>
    </row>
    <row r="75" spans="7:9">
      <c r="G75" s="153"/>
      <c r="H75" s="143" t="s">
        <v>55</v>
      </c>
    </row>
    <row r="76" spans="7:9">
      <c r="G76" s="153"/>
    </row>
    <row r="77" spans="7:9">
      <c r="G77" s="153"/>
    </row>
    <row r="78" spans="7:9">
      <c r="G78" s="153"/>
    </row>
    <row r="79" spans="7:9">
      <c r="G79" s="153"/>
    </row>
    <row r="80" spans="7:9" ht="13.5" thickBot="1">
      <c r="G80" s="160" t="str">
        <f>IF(F59&lt;F64,E58,IF(F59&gt;F64,E64,""))</f>
        <v/>
      </c>
      <c r="H80" s="154"/>
      <c r="I80" s="158"/>
    </row>
  </sheetData>
  <pageMargins left="0.24" right="0.21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07"/>
  <sheetViews>
    <sheetView showGridLines="0" topLeftCell="A67" workbookViewId="0">
      <selection activeCell="J19" sqref="J19"/>
    </sheetView>
  </sheetViews>
  <sheetFormatPr baseColWidth="10" defaultColWidth="11" defaultRowHeight="12.75"/>
  <cols>
    <col min="1" max="1" width="14.7109375" style="8" customWidth="1"/>
    <col min="2" max="3" width="12.85546875" style="8" customWidth="1"/>
    <col min="4" max="4" width="6.5703125" style="8" customWidth="1"/>
    <col min="5" max="5" width="5.140625" style="8" customWidth="1"/>
    <col min="6" max="6" width="14.7109375" style="8" customWidth="1"/>
    <col min="7" max="8" width="12.85546875" style="8" customWidth="1"/>
    <col min="9" max="9" width="6.5703125" style="8" customWidth="1"/>
    <col min="10" max="10" width="14.7109375" style="8" customWidth="1"/>
    <col min="11" max="11" width="6.42578125" style="8" customWidth="1"/>
    <col min="12" max="12" width="14.7109375" style="8" customWidth="1"/>
    <col min="13" max="13" width="6.85546875" style="8" customWidth="1"/>
    <col min="14" max="14" width="5.140625" style="8" customWidth="1"/>
    <col min="15" max="15" width="14.7109375" style="8" customWidth="1"/>
    <col min="16" max="16" width="6.42578125" style="8" customWidth="1"/>
    <col min="17" max="17" width="14.7109375" style="8" customWidth="1"/>
    <col min="18" max="18" width="6.85546875" style="8" customWidth="1"/>
    <col min="19" max="16384" width="11" style="8"/>
  </cols>
  <sheetData>
    <row r="1" spans="1:18" s="13" customFormat="1" ht="15.75">
      <c r="A1" s="229" t="s">
        <v>23</v>
      </c>
      <c r="B1" s="229"/>
      <c r="C1" s="229"/>
      <c r="D1" s="229"/>
      <c r="F1" s="240" t="s">
        <v>23</v>
      </c>
      <c r="G1" s="240"/>
      <c r="H1" s="240"/>
      <c r="I1" s="162" t="s">
        <v>24</v>
      </c>
      <c r="J1" s="8"/>
      <c r="K1" s="8"/>
      <c r="L1" s="8"/>
      <c r="M1" s="8"/>
      <c r="N1" s="8"/>
      <c r="O1" s="8"/>
      <c r="P1" s="8"/>
      <c r="Q1" s="8"/>
      <c r="R1" s="8"/>
    </row>
    <row r="2" spans="1:18" s="13" customFormat="1" ht="16.5" thickBot="1">
      <c r="A2" s="228" t="s">
        <v>25</v>
      </c>
      <c r="B2" s="228"/>
      <c r="C2" s="228"/>
      <c r="D2" s="228"/>
      <c r="F2" s="241" t="s">
        <v>25</v>
      </c>
      <c r="G2" s="241"/>
      <c r="H2" s="241"/>
      <c r="I2" s="163"/>
      <c r="J2" s="8"/>
      <c r="K2" s="8"/>
      <c r="L2" s="8"/>
      <c r="M2" s="8"/>
      <c r="N2" s="8"/>
      <c r="O2" s="8"/>
      <c r="P2" s="8"/>
      <c r="Q2" s="8"/>
      <c r="R2" s="8"/>
    </row>
    <row r="3" spans="1:18" s="13" customFormat="1" ht="15.75">
      <c r="J3" s="8"/>
      <c r="K3" s="8"/>
      <c r="L3" s="8"/>
      <c r="M3" s="8"/>
      <c r="N3" s="8"/>
      <c r="O3" s="8"/>
      <c r="P3" s="8"/>
      <c r="Q3" s="8"/>
      <c r="R3" s="8"/>
    </row>
    <row r="4" spans="1:18" s="13" customFormat="1" ht="15.75">
      <c r="A4" s="13" t="s">
        <v>26</v>
      </c>
      <c r="B4" s="164" t="str">
        <f>Meldungen!$B$2</f>
        <v>bis Kreisliga</v>
      </c>
      <c r="C4" s="165"/>
      <c r="F4" s="13" t="s">
        <v>26</v>
      </c>
      <c r="G4" s="164" t="str">
        <f>Meldungen!$B$2</f>
        <v>bis Kreisliga</v>
      </c>
      <c r="H4" s="165"/>
      <c r="J4" s="8"/>
      <c r="K4" s="8"/>
      <c r="L4" s="8"/>
      <c r="M4" s="8"/>
      <c r="N4" s="8"/>
      <c r="O4" s="8"/>
      <c r="P4" s="8"/>
      <c r="Q4" s="8"/>
      <c r="R4" s="8"/>
    </row>
    <row r="5" spans="1:18" s="13" customFormat="1" ht="15.75">
      <c r="J5" s="8"/>
      <c r="K5" s="8"/>
      <c r="L5" s="8"/>
      <c r="M5" s="8"/>
      <c r="N5" s="8"/>
      <c r="O5" s="8"/>
      <c r="P5" s="8"/>
      <c r="Q5" s="8"/>
      <c r="R5" s="8"/>
    </row>
    <row r="6" spans="1:18" s="13" customFormat="1" ht="15.75">
      <c r="A6" s="166" t="str">
        <f>Gruppen!$B$3</f>
        <v>Gruppe 1</v>
      </c>
      <c r="B6" s="166" t="s">
        <v>27</v>
      </c>
      <c r="C6" s="167" t="s">
        <v>28</v>
      </c>
      <c r="D6" s="168">
        <v>1</v>
      </c>
      <c r="F6" s="166" t="str">
        <f>Gruppen!$B$3</f>
        <v>Gruppe 1</v>
      </c>
      <c r="G6" s="166" t="s">
        <v>29</v>
      </c>
      <c r="H6" s="167" t="s">
        <v>28</v>
      </c>
      <c r="I6" s="168">
        <v>1</v>
      </c>
      <c r="J6" s="8"/>
      <c r="K6" s="8"/>
      <c r="L6" s="8"/>
      <c r="M6" s="8"/>
      <c r="N6" s="8"/>
      <c r="O6" s="8"/>
      <c r="P6" s="8"/>
      <c r="Q6" s="8"/>
      <c r="R6" s="8"/>
    </row>
    <row r="7" spans="1:18" s="13" customFormat="1" ht="16.5" thickBot="1">
      <c r="A7" s="215" t="str">
        <f>Gruppen!F12</f>
        <v>Butter bei de Fische I</v>
      </c>
      <c r="B7" s="169" t="s">
        <v>19</v>
      </c>
      <c r="C7" s="215" t="str">
        <f>Gruppen!L12</f>
        <v>Nabern II</v>
      </c>
      <c r="D7" s="169"/>
      <c r="E7" s="170"/>
      <c r="F7" s="215" t="str">
        <f>Gruppen!F13</f>
        <v>Ilsfeld I</v>
      </c>
      <c r="G7" s="169" t="s">
        <v>19</v>
      </c>
      <c r="H7" s="215" t="str">
        <f>Gruppen!L13</f>
        <v>Hoffeld</v>
      </c>
      <c r="I7" s="169"/>
      <c r="J7" s="8"/>
      <c r="K7" s="8"/>
      <c r="L7" s="8"/>
      <c r="M7" s="8"/>
      <c r="N7" s="8"/>
      <c r="O7" s="8"/>
      <c r="P7" s="8"/>
      <c r="Q7" s="8"/>
      <c r="R7" s="8"/>
    </row>
    <row r="8" spans="1:18" s="13" customFormat="1" ht="15.75">
      <c r="A8" s="171"/>
      <c r="B8" s="170"/>
      <c r="C8" s="171"/>
      <c r="D8" s="170"/>
      <c r="E8" s="170"/>
      <c r="F8" s="171"/>
      <c r="G8" s="170"/>
      <c r="H8" s="171"/>
      <c r="J8" s="8"/>
      <c r="K8" s="8"/>
      <c r="L8" s="8"/>
      <c r="M8" s="8"/>
      <c r="N8" s="8"/>
      <c r="O8" s="8"/>
      <c r="P8" s="8"/>
      <c r="Q8" s="8"/>
      <c r="R8" s="8"/>
    </row>
    <row r="9" spans="1:18" s="13" customFormat="1" ht="16.5" thickBot="1">
      <c r="A9" s="13" t="s">
        <v>30</v>
      </c>
      <c r="F9" s="13" t="s">
        <v>30</v>
      </c>
      <c r="J9" s="8"/>
      <c r="K9" s="8"/>
      <c r="L9" s="8"/>
      <c r="M9" s="8"/>
      <c r="N9" s="8"/>
      <c r="O9" s="8"/>
      <c r="P9" s="8"/>
      <c r="Q9" s="8"/>
      <c r="R9" s="8"/>
    </row>
    <row r="10" spans="1:18" s="13" customFormat="1" ht="15.75">
      <c r="A10" s="172"/>
      <c r="B10" s="173" t="s">
        <v>42</v>
      </c>
      <c r="C10" s="213" t="s">
        <v>11</v>
      </c>
      <c r="D10" s="214" t="s">
        <v>32</v>
      </c>
      <c r="F10" s="172"/>
      <c r="G10" s="173" t="s">
        <v>42</v>
      </c>
      <c r="H10" s="213" t="s">
        <v>11</v>
      </c>
      <c r="I10" s="214" t="s">
        <v>32</v>
      </c>
      <c r="J10" s="8"/>
      <c r="K10" s="8"/>
      <c r="L10" s="8"/>
      <c r="M10" s="8"/>
      <c r="N10" s="8"/>
      <c r="O10" s="8"/>
      <c r="P10" s="8"/>
      <c r="Q10" s="8"/>
      <c r="R10" s="8"/>
    </row>
    <row r="11" spans="1:18" s="13" customFormat="1" ht="15.75">
      <c r="A11" s="174" t="s">
        <v>43</v>
      </c>
      <c r="B11" s="166"/>
      <c r="C11" s="166"/>
      <c r="D11" s="175"/>
      <c r="F11" s="174" t="s">
        <v>43</v>
      </c>
      <c r="G11" s="166"/>
      <c r="H11" s="166"/>
      <c r="I11" s="175"/>
      <c r="J11" s="8"/>
      <c r="K11" s="8"/>
      <c r="L11" s="8"/>
      <c r="M11" s="8"/>
      <c r="N11" s="8"/>
      <c r="O11" s="8"/>
      <c r="P11" s="8"/>
      <c r="Q11" s="8"/>
      <c r="R11" s="8"/>
    </row>
    <row r="12" spans="1:18" s="13" customFormat="1" ht="15.75">
      <c r="A12" s="174" t="s">
        <v>44</v>
      </c>
      <c r="B12" s="166"/>
      <c r="C12" s="166"/>
      <c r="D12" s="175"/>
      <c r="F12" s="174" t="s">
        <v>44</v>
      </c>
      <c r="G12" s="166"/>
      <c r="H12" s="166"/>
      <c r="I12" s="175"/>
      <c r="J12" s="8"/>
      <c r="K12" s="8"/>
      <c r="L12" s="8"/>
      <c r="M12" s="8"/>
      <c r="N12" s="8"/>
      <c r="O12" s="8"/>
      <c r="P12" s="8"/>
      <c r="Q12" s="8"/>
      <c r="R12" s="8"/>
    </row>
    <row r="13" spans="1:18" s="13" customFormat="1" ht="16.5" thickBot="1">
      <c r="A13" s="176" t="s">
        <v>45</v>
      </c>
      <c r="B13" s="177"/>
      <c r="C13" s="177"/>
      <c r="D13" s="178"/>
      <c r="F13" s="176" t="s">
        <v>45</v>
      </c>
      <c r="G13" s="177"/>
      <c r="H13" s="177"/>
      <c r="I13" s="178"/>
      <c r="J13" s="8"/>
      <c r="K13" s="8"/>
      <c r="L13" s="8"/>
      <c r="M13" s="8"/>
      <c r="N13" s="8"/>
      <c r="O13" s="8"/>
      <c r="P13" s="8"/>
      <c r="Q13" s="8"/>
      <c r="R13" s="8"/>
    </row>
    <row r="14" spans="1:18" s="13" customFormat="1" ht="15.75">
      <c r="A14" s="179" t="s">
        <v>31</v>
      </c>
      <c r="B14" s="180"/>
      <c r="C14" s="181"/>
      <c r="D14" s="182" t="s">
        <v>47</v>
      </c>
      <c r="F14" s="179" t="s">
        <v>31</v>
      </c>
      <c r="G14" s="180"/>
      <c r="H14" s="181"/>
      <c r="I14" s="182" t="s">
        <v>47</v>
      </c>
      <c r="J14" s="8"/>
      <c r="K14" s="8"/>
      <c r="L14" s="8"/>
      <c r="M14" s="8"/>
      <c r="N14" s="8"/>
      <c r="O14" s="8"/>
      <c r="P14" s="8"/>
      <c r="Q14" s="8"/>
      <c r="R14" s="8"/>
    </row>
    <row r="15" spans="1:18" ht="16.5" thickBot="1">
      <c r="A15" s="183" t="s">
        <v>33</v>
      </c>
      <c r="B15" s="184"/>
      <c r="C15" s="185"/>
      <c r="D15" s="186"/>
      <c r="F15" s="183" t="s">
        <v>33</v>
      </c>
      <c r="G15" s="184"/>
      <c r="H15" s="185"/>
      <c r="I15" s="186"/>
    </row>
    <row r="16" spans="1:18" ht="15" customHeight="1"/>
    <row r="17" spans="1:9" ht="15" customHeight="1" thickBot="1"/>
    <row r="18" spans="1:9" ht="15.75">
      <c r="A18" s="229" t="s">
        <v>23</v>
      </c>
      <c r="B18" s="229"/>
      <c r="C18" s="229"/>
      <c r="D18" s="229"/>
      <c r="E18" s="13"/>
      <c r="F18" s="229" t="s">
        <v>23</v>
      </c>
      <c r="G18" s="229"/>
      <c r="H18" s="229"/>
      <c r="I18" s="229"/>
    </row>
    <row r="19" spans="1:9" ht="16.5" thickBot="1">
      <c r="A19" s="228" t="s">
        <v>25</v>
      </c>
      <c r="B19" s="228"/>
      <c r="C19" s="228"/>
      <c r="D19" s="228"/>
      <c r="E19" s="13"/>
      <c r="F19" s="228" t="s">
        <v>25</v>
      </c>
      <c r="G19" s="228"/>
      <c r="H19" s="228"/>
      <c r="I19" s="228"/>
    </row>
    <row r="20" spans="1:9" ht="15.7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>
      <c r="A21" s="13" t="s">
        <v>26</v>
      </c>
      <c r="B21" s="164" t="str">
        <f>Meldungen!$B$2</f>
        <v>bis Kreisliga</v>
      </c>
      <c r="C21" s="187"/>
      <c r="D21" s="13"/>
      <c r="E21" s="13"/>
      <c r="F21" s="13" t="s">
        <v>26</v>
      </c>
      <c r="G21" s="164" t="str">
        <f>Meldungen!$B$2</f>
        <v>bis Kreisliga</v>
      </c>
      <c r="H21" s="187"/>
      <c r="I21" s="13"/>
    </row>
    <row r="22" spans="1:9" ht="15.7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>
      <c r="A23" s="166" t="str">
        <f>Gruppen!$B$3</f>
        <v>Gruppe 1</v>
      </c>
      <c r="B23" s="166" t="s">
        <v>34</v>
      </c>
      <c r="C23" s="167" t="s">
        <v>28</v>
      </c>
      <c r="D23" s="168">
        <v>1</v>
      </c>
      <c r="E23" s="13"/>
      <c r="F23" s="166" t="str">
        <f>Gruppen!$B$3</f>
        <v>Gruppe 1</v>
      </c>
      <c r="G23" s="166" t="s">
        <v>35</v>
      </c>
      <c r="H23" s="167" t="s">
        <v>28</v>
      </c>
      <c r="I23" s="168">
        <v>1</v>
      </c>
    </row>
    <row r="24" spans="1:9" ht="16.5" thickBot="1">
      <c r="A24" s="215" t="str">
        <f>Gruppen!F14</f>
        <v>Butter bei de Fische I</v>
      </c>
      <c r="B24" s="169" t="s">
        <v>19</v>
      </c>
      <c r="C24" s="215" t="str">
        <f>Gruppen!L14</f>
        <v>Hoffeld</v>
      </c>
      <c r="D24" s="169"/>
      <c r="E24" s="170"/>
      <c r="F24" s="215" t="str">
        <f>Gruppen!Y12</f>
        <v>Ilsfeld I</v>
      </c>
      <c r="G24" s="169" t="s">
        <v>19</v>
      </c>
      <c r="H24" s="215" t="str">
        <f>Gruppen!AE12</f>
        <v>Nabern II</v>
      </c>
      <c r="I24" s="25"/>
    </row>
    <row r="25" spans="1:9" ht="15.75">
      <c r="A25" s="171"/>
      <c r="B25" s="188"/>
      <c r="C25" s="171"/>
      <c r="D25" s="13"/>
      <c r="E25" s="13"/>
      <c r="F25" s="171"/>
      <c r="G25" s="188"/>
      <c r="H25" s="171"/>
      <c r="I25" s="13"/>
    </row>
    <row r="26" spans="1:9" ht="16.5" thickBot="1">
      <c r="A26" s="13" t="s">
        <v>30</v>
      </c>
      <c r="B26" s="13"/>
      <c r="C26" s="13"/>
      <c r="D26" s="13"/>
      <c r="E26" s="13"/>
      <c r="F26" s="13" t="s">
        <v>30</v>
      </c>
      <c r="G26" s="13"/>
      <c r="H26" s="13"/>
      <c r="I26" s="13"/>
    </row>
    <row r="27" spans="1:9" ht="15.75">
      <c r="A27" s="172"/>
      <c r="B27" s="173" t="s">
        <v>42</v>
      </c>
      <c r="C27" s="213" t="s">
        <v>11</v>
      </c>
      <c r="D27" s="214" t="s">
        <v>32</v>
      </c>
      <c r="E27" s="13"/>
      <c r="F27" s="172"/>
      <c r="G27" s="173" t="s">
        <v>42</v>
      </c>
      <c r="H27" s="213" t="s">
        <v>11</v>
      </c>
      <c r="I27" s="214" t="s">
        <v>32</v>
      </c>
    </row>
    <row r="28" spans="1:9" ht="15.75">
      <c r="A28" s="174" t="s">
        <v>43</v>
      </c>
      <c r="B28" s="166"/>
      <c r="C28" s="166"/>
      <c r="D28" s="175"/>
      <c r="E28" s="13"/>
      <c r="F28" s="174" t="s">
        <v>43</v>
      </c>
      <c r="G28" s="166"/>
      <c r="H28" s="166"/>
      <c r="I28" s="175"/>
    </row>
    <row r="29" spans="1:9" ht="15.75">
      <c r="A29" s="174" t="s">
        <v>44</v>
      </c>
      <c r="B29" s="166"/>
      <c r="C29" s="166"/>
      <c r="D29" s="175"/>
      <c r="E29" s="13"/>
      <c r="F29" s="174" t="s">
        <v>44</v>
      </c>
      <c r="G29" s="166"/>
      <c r="H29" s="166"/>
      <c r="I29" s="175"/>
    </row>
    <row r="30" spans="1:9" ht="16.5" thickBot="1">
      <c r="A30" s="176" t="s">
        <v>45</v>
      </c>
      <c r="B30" s="177"/>
      <c r="C30" s="177"/>
      <c r="D30" s="178"/>
      <c r="E30" s="13"/>
      <c r="F30" s="176" t="s">
        <v>45</v>
      </c>
      <c r="G30" s="177"/>
      <c r="H30" s="177"/>
      <c r="I30" s="178"/>
    </row>
    <row r="31" spans="1:9" ht="15.75">
      <c r="A31" s="179" t="s">
        <v>31</v>
      </c>
      <c r="B31" s="180"/>
      <c r="C31" s="181"/>
      <c r="D31" s="182" t="s">
        <v>47</v>
      </c>
      <c r="E31" s="13"/>
      <c r="F31" s="179" t="s">
        <v>31</v>
      </c>
      <c r="G31" s="180"/>
      <c r="H31" s="181"/>
      <c r="I31" s="182" t="s">
        <v>47</v>
      </c>
    </row>
    <row r="32" spans="1:9" ht="16.5" thickBot="1">
      <c r="A32" s="183" t="s">
        <v>33</v>
      </c>
      <c r="B32" s="184"/>
      <c r="C32" s="185"/>
      <c r="D32" s="186"/>
      <c r="F32" s="183" t="s">
        <v>33</v>
      </c>
      <c r="G32" s="184"/>
      <c r="H32" s="185"/>
      <c r="I32" s="186"/>
    </row>
    <row r="33" spans="1:9" ht="15" customHeight="1"/>
    <row r="34" spans="1:9" ht="15" customHeight="1" thickBot="1"/>
    <row r="35" spans="1:9" ht="15.75">
      <c r="A35" s="229" t="s">
        <v>23</v>
      </c>
      <c r="B35" s="229"/>
      <c r="C35" s="229"/>
      <c r="D35" s="229"/>
      <c r="E35" s="13"/>
      <c r="F35" s="229" t="s">
        <v>23</v>
      </c>
      <c r="G35" s="229"/>
      <c r="H35" s="229"/>
      <c r="I35" s="229"/>
    </row>
    <row r="36" spans="1:9" ht="16.5" thickBot="1">
      <c r="A36" s="228" t="s">
        <v>25</v>
      </c>
      <c r="B36" s="228"/>
      <c r="C36" s="228"/>
      <c r="D36" s="228"/>
      <c r="E36" s="13"/>
      <c r="F36" s="228" t="s">
        <v>25</v>
      </c>
      <c r="G36" s="228"/>
      <c r="H36" s="228"/>
      <c r="I36" s="228"/>
    </row>
    <row r="37" spans="1:9" ht="15.7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>
      <c r="A38" s="13" t="s">
        <v>26</v>
      </c>
      <c r="B38" s="164" t="str">
        <f>Meldungen!$B$2</f>
        <v>bis Kreisliga</v>
      </c>
      <c r="C38" s="187"/>
      <c r="D38" s="13"/>
      <c r="E38" s="13"/>
      <c r="F38" s="13" t="s">
        <v>26</v>
      </c>
      <c r="G38" s="164" t="str">
        <f>Meldungen!$B$2</f>
        <v>bis Kreisliga</v>
      </c>
      <c r="H38" s="187"/>
      <c r="I38" s="13"/>
    </row>
    <row r="39" spans="1:9" ht="15.7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>
      <c r="A40" s="166" t="str">
        <f>Gruppen!$B$3</f>
        <v>Gruppe 1</v>
      </c>
      <c r="B40" s="166" t="s">
        <v>36</v>
      </c>
      <c r="C40" s="167" t="s">
        <v>28</v>
      </c>
      <c r="D40" s="168">
        <v>1</v>
      </c>
      <c r="E40" s="13"/>
      <c r="F40" s="166" t="str">
        <f>Gruppen!$B$3</f>
        <v>Gruppe 1</v>
      </c>
      <c r="G40" s="166" t="s">
        <v>37</v>
      </c>
      <c r="H40" s="167" t="s">
        <v>28</v>
      </c>
      <c r="I40" s="168">
        <v>1</v>
      </c>
    </row>
    <row r="41" spans="1:9" ht="16.5" thickBot="1">
      <c r="A41" s="215" t="str">
        <f>Gruppen!Y13</f>
        <v>Butter bei de Fische I</v>
      </c>
      <c r="B41" s="169" t="s">
        <v>19</v>
      </c>
      <c r="C41" s="215" t="str">
        <f>Gruppen!AE13</f>
        <v>Ilsfeld I</v>
      </c>
      <c r="D41" s="169"/>
      <c r="E41" s="170"/>
      <c r="F41" s="215" t="str">
        <f>Gruppen!Y14</f>
        <v>Hoffeld</v>
      </c>
      <c r="G41" s="169" t="s">
        <v>19</v>
      </c>
      <c r="H41" s="215" t="str">
        <f>Gruppen!AE14</f>
        <v>Nabern II</v>
      </c>
      <c r="I41" s="25"/>
    </row>
    <row r="42" spans="1:9" ht="15.75">
      <c r="A42" s="171"/>
      <c r="B42" s="188"/>
      <c r="C42" s="171"/>
      <c r="D42" s="13"/>
      <c r="E42" s="13"/>
      <c r="F42" s="171"/>
      <c r="G42" s="188"/>
      <c r="H42" s="171"/>
      <c r="I42" s="13"/>
    </row>
    <row r="43" spans="1:9" ht="16.5" thickBot="1">
      <c r="A43" s="13" t="s">
        <v>30</v>
      </c>
      <c r="B43" s="13"/>
      <c r="C43" s="13"/>
      <c r="D43" s="13"/>
      <c r="E43" s="13"/>
      <c r="F43" s="13" t="s">
        <v>30</v>
      </c>
      <c r="G43" s="13"/>
      <c r="H43" s="13"/>
      <c r="I43" s="13"/>
    </row>
    <row r="44" spans="1:9" ht="15.75">
      <c r="A44" s="172"/>
      <c r="B44" s="173" t="s">
        <v>42</v>
      </c>
      <c r="C44" s="213" t="s">
        <v>11</v>
      </c>
      <c r="D44" s="214" t="s">
        <v>32</v>
      </c>
      <c r="E44" s="13"/>
      <c r="F44" s="172"/>
      <c r="G44" s="173" t="s">
        <v>42</v>
      </c>
      <c r="H44" s="213" t="s">
        <v>11</v>
      </c>
      <c r="I44" s="214" t="s">
        <v>32</v>
      </c>
    </row>
    <row r="45" spans="1:9" ht="15.75">
      <c r="A45" s="174" t="s">
        <v>43</v>
      </c>
      <c r="B45" s="166"/>
      <c r="C45" s="166"/>
      <c r="D45" s="175"/>
      <c r="E45" s="13"/>
      <c r="F45" s="174" t="s">
        <v>43</v>
      </c>
      <c r="G45" s="166"/>
      <c r="H45" s="166"/>
      <c r="I45" s="175"/>
    </row>
    <row r="46" spans="1:9" ht="15.75">
      <c r="A46" s="174" t="s">
        <v>44</v>
      </c>
      <c r="B46" s="166"/>
      <c r="C46" s="166"/>
      <c r="D46" s="175"/>
      <c r="E46" s="13"/>
      <c r="F46" s="174" t="s">
        <v>44</v>
      </c>
      <c r="G46" s="166"/>
      <c r="H46" s="166"/>
      <c r="I46" s="175"/>
    </row>
    <row r="47" spans="1:9" ht="16.5" thickBot="1">
      <c r="A47" s="176" t="s">
        <v>45</v>
      </c>
      <c r="B47" s="177"/>
      <c r="C47" s="177"/>
      <c r="D47" s="178"/>
      <c r="E47" s="13"/>
      <c r="F47" s="176" t="s">
        <v>45</v>
      </c>
      <c r="G47" s="177"/>
      <c r="H47" s="177"/>
      <c r="I47" s="178"/>
    </row>
    <row r="48" spans="1:9" ht="15.75">
      <c r="A48" s="198" t="s">
        <v>31</v>
      </c>
      <c r="B48" s="199"/>
      <c r="C48" s="200"/>
      <c r="D48" s="182" t="s">
        <v>47</v>
      </c>
      <c r="E48" s="13"/>
      <c r="F48" s="198" t="s">
        <v>31</v>
      </c>
      <c r="G48" s="199"/>
      <c r="H48" s="200"/>
      <c r="I48" s="182" t="s">
        <v>47</v>
      </c>
    </row>
    <row r="49" spans="1:9" ht="16.5" thickBot="1">
      <c r="A49" s="201" t="s">
        <v>33</v>
      </c>
      <c r="B49" s="202"/>
      <c r="C49" s="203"/>
      <c r="D49" s="204"/>
      <c r="F49" s="201" t="s">
        <v>33</v>
      </c>
      <c r="G49" s="202"/>
      <c r="H49" s="203"/>
      <c r="I49" s="204"/>
    </row>
    <row r="50" spans="1:9" ht="15.75">
      <c r="A50" s="197"/>
      <c r="B50" s="24"/>
      <c r="C50" s="24"/>
      <c r="D50" s="24"/>
      <c r="E50" s="195"/>
      <c r="F50" s="197"/>
      <c r="G50" s="24"/>
      <c r="H50" s="24"/>
      <c r="I50" s="24"/>
    </row>
    <row r="51" spans="1:9" ht="15.75">
      <c r="A51" s="197"/>
      <c r="B51" s="24"/>
      <c r="C51" s="24"/>
      <c r="D51" s="24"/>
      <c r="E51" s="195"/>
      <c r="F51" s="197"/>
      <c r="G51" s="24"/>
      <c r="H51" s="24"/>
      <c r="I51" s="24"/>
    </row>
    <row r="52" spans="1:9" ht="15.75">
      <c r="A52" s="197"/>
      <c r="B52" s="24"/>
      <c r="C52" s="24"/>
      <c r="D52" s="24"/>
      <c r="E52" s="195"/>
      <c r="F52" s="197"/>
      <c r="G52" s="24"/>
      <c r="H52" s="24"/>
      <c r="I52" s="24"/>
    </row>
    <row r="53" spans="1:9" ht="16.5" thickBot="1">
      <c r="A53" s="197"/>
      <c r="B53" s="24"/>
      <c r="C53" s="24"/>
      <c r="D53" s="24"/>
      <c r="E53" s="195"/>
      <c r="F53" s="197"/>
      <c r="G53" s="24"/>
      <c r="H53" s="24"/>
      <c r="I53" s="24"/>
    </row>
    <row r="54" spans="1:9" ht="15.75">
      <c r="A54" s="230" t="s">
        <v>23</v>
      </c>
      <c r="B54" s="231"/>
      <c r="C54" s="231"/>
      <c r="D54" s="232"/>
      <c r="E54" s="13"/>
      <c r="F54" s="233" t="s">
        <v>23</v>
      </c>
      <c r="G54" s="234"/>
      <c r="H54" s="234"/>
      <c r="I54" s="205" t="s">
        <v>38</v>
      </c>
    </row>
    <row r="55" spans="1:9" ht="16.5" thickBot="1">
      <c r="A55" s="235" t="s">
        <v>25</v>
      </c>
      <c r="B55" s="236"/>
      <c r="C55" s="236"/>
      <c r="D55" s="237"/>
      <c r="E55" s="13"/>
      <c r="F55" s="238" t="s">
        <v>25</v>
      </c>
      <c r="G55" s="239"/>
      <c r="H55" s="239"/>
      <c r="I55" s="206"/>
    </row>
    <row r="56" spans="1:9" ht="15.7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15.75">
      <c r="A57" s="13" t="s">
        <v>26</v>
      </c>
      <c r="B57" s="164" t="str">
        <f>Meldungen!$B$2</f>
        <v>bis Kreisliga</v>
      </c>
      <c r="C57" s="187"/>
      <c r="D57" s="13"/>
      <c r="E57" s="13"/>
      <c r="F57" s="13" t="s">
        <v>26</v>
      </c>
      <c r="G57" s="164" t="str">
        <f>Meldungen!$B$2</f>
        <v>bis Kreisliga</v>
      </c>
      <c r="H57" s="187"/>
      <c r="I57" s="13"/>
    </row>
    <row r="58" spans="1:9" ht="15.7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5.75">
      <c r="A59" s="166" t="str">
        <f>Gruppen!$B$16</f>
        <v>Gruppe 2</v>
      </c>
      <c r="B59" s="166" t="s">
        <v>27</v>
      </c>
      <c r="C59" s="166" t="s">
        <v>28</v>
      </c>
      <c r="D59" s="168">
        <v>2</v>
      </c>
      <c r="E59" s="13"/>
      <c r="F59" s="166" t="str">
        <f>Gruppen!$B$16</f>
        <v>Gruppe 2</v>
      </c>
      <c r="G59" s="166" t="s">
        <v>29</v>
      </c>
      <c r="H59" s="166" t="s">
        <v>28</v>
      </c>
      <c r="I59" s="168">
        <v>2</v>
      </c>
    </row>
    <row r="60" spans="1:9" ht="16.5" thickBot="1">
      <c r="A60" s="215" t="str">
        <f>Gruppen!F24</f>
        <v>TSG HN II</v>
      </c>
      <c r="B60" s="169" t="s">
        <v>19</v>
      </c>
      <c r="C60" s="215" t="str">
        <f>Gruppen!L24</f>
        <v>Team 99</v>
      </c>
      <c r="D60" s="169"/>
      <c r="E60" s="170"/>
      <c r="F60" s="215" t="str">
        <f>Gruppen!F25</f>
        <v>Bitzfeld II</v>
      </c>
      <c r="G60" s="169" t="s">
        <v>19</v>
      </c>
      <c r="H60" s="215" t="str">
        <f>Gruppen!L25</f>
        <v>Schnackenpower</v>
      </c>
      <c r="I60" s="25"/>
    </row>
    <row r="61" spans="1:9" ht="15.75">
      <c r="A61" s="171"/>
      <c r="B61" s="170"/>
      <c r="C61" s="171"/>
      <c r="D61" s="170"/>
      <c r="E61" s="170"/>
      <c r="F61" s="171"/>
      <c r="G61" s="170"/>
      <c r="H61" s="171"/>
      <c r="I61" s="170"/>
    </row>
    <row r="62" spans="1:9" ht="16.5" thickBot="1">
      <c r="A62" s="13" t="s">
        <v>30</v>
      </c>
      <c r="B62" s="13"/>
      <c r="C62" s="13"/>
      <c r="D62" s="13"/>
      <c r="E62" s="13"/>
      <c r="F62" s="13" t="s">
        <v>30</v>
      </c>
      <c r="G62" s="13"/>
      <c r="H62" s="13"/>
      <c r="I62" s="13"/>
    </row>
    <row r="63" spans="1:9" ht="15.75">
      <c r="A63" s="172"/>
      <c r="B63" s="173" t="s">
        <v>42</v>
      </c>
      <c r="C63" s="213" t="s">
        <v>11</v>
      </c>
      <c r="D63" s="214" t="s">
        <v>32</v>
      </c>
      <c r="E63" s="13"/>
      <c r="F63" s="172"/>
      <c r="G63" s="173" t="s">
        <v>42</v>
      </c>
      <c r="H63" s="213" t="s">
        <v>11</v>
      </c>
      <c r="I63" s="214" t="s">
        <v>32</v>
      </c>
    </row>
    <row r="64" spans="1:9" ht="15.75">
      <c r="A64" s="174" t="s">
        <v>43</v>
      </c>
      <c r="B64" s="166"/>
      <c r="C64" s="166"/>
      <c r="D64" s="175"/>
      <c r="E64" s="13"/>
      <c r="F64" s="174" t="s">
        <v>43</v>
      </c>
      <c r="G64" s="166"/>
      <c r="H64" s="166"/>
      <c r="I64" s="175"/>
    </row>
    <row r="65" spans="1:9" ht="15.75">
      <c r="A65" s="174" t="s">
        <v>44</v>
      </c>
      <c r="B65" s="166"/>
      <c r="C65" s="166"/>
      <c r="D65" s="175"/>
      <c r="E65" s="13"/>
      <c r="F65" s="174" t="s">
        <v>44</v>
      </c>
      <c r="G65" s="166"/>
      <c r="H65" s="166"/>
      <c r="I65" s="175"/>
    </row>
    <row r="66" spans="1:9" ht="16.5" thickBot="1">
      <c r="A66" s="176" t="s">
        <v>45</v>
      </c>
      <c r="B66" s="177"/>
      <c r="C66" s="177"/>
      <c r="D66" s="178"/>
      <c r="E66" s="13"/>
      <c r="F66" s="176" t="s">
        <v>45</v>
      </c>
      <c r="G66" s="177"/>
      <c r="H66" s="177"/>
      <c r="I66" s="178"/>
    </row>
    <row r="67" spans="1:9" ht="15.75">
      <c r="A67" s="179" t="s">
        <v>31</v>
      </c>
      <c r="B67" s="180"/>
      <c r="C67" s="181"/>
      <c r="D67" s="182" t="s">
        <v>47</v>
      </c>
      <c r="E67" s="13"/>
      <c r="F67" s="179" t="s">
        <v>31</v>
      </c>
      <c r="G67" s="180"/>
      <c r="H67" s="181"/>
      <c r="I67" s="182" t="s">
        <v>47</v>
      </c>
    </row>
    <row r="68" spans="1:9" ht="16.5" thickBot="1">
      <c r="A68" s="183" t="s">
        <v>33</v>
      </c>
      <c r="B68" s="184"/>
      <c r="C68" s="185"/>
      <c r="D68" s="186"/>
      <c r="F68" s="183" t="s">
        <v>33</v>
      </c>
      <c r="G68" s="184"/>
      <c r="H68" s="185"/>
      <c r="I68" s="186"/>
    </row>
    <row r="69" spans="1:9" ht="15" customHeight="1"/>
    <row r="70" spans="1:9" ht="15" customHeight="1" thickBot="1"/>
    <row r="71" spans="1:9" ht="15.75">
      <c r="A71" s="229" t="s">
        <v>23</v>
      </c>
      <c r="B71" s="229"/>
      <c r="C71" s="229"/>
      <c r="D71" s="229"/>
      <c r="E71" s="13"/>
      <c r="F71" s="229" t="s">
        <v>23</v>
      </c>
      <c r="G71" s="229"/>
      <c r="H71" s="229"/>
      <c r="I71" s="229"/>
    </row>
    <row r="72" spans="1:9" ht="16.5" thickBot="1">
      <c r="A72" s="228" t="s">
        <v>25</v>
      </c>
      <c r="B72" s="228"/>
      <c r="C72" s="228"/>
      <c r="D72" s="228"/>
      <c r="E72" s="13"/>
      <c r="F72" s="228" t="s">
        <v>25</v>
      </c>
      <c r="G72" s="228"/>
      <c r="H72" s="228"/>
      <c r="I72" s="228"/>
    </row>
    <row r="73" spans="1:9" ht="15.7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15.75">
      <c r="A74" s="13" t="s">
        <v>26</v>
      </c>
      <c r="B74" s="164" t="str">
        <f>Meldungen!$B$2</f>
        <v>bis Kreisliga</v>
      </c>
      <c r="C74" s="187"/>
      <c r="D74" s="13"/>
      <c r="E74" s="13"/>
      <c r="F74" s="13" t="s">
        <v>26</v>
      </c>
      <c r="G74" s="164" t="str">
        <f>Meldungen!$B$2</f>
        <v>bis Kreisliga</v>
      </c>
      <c r="H74" s="187"/>
      <c r="I74" s="13"/>
    </row>
    <row r="75" spans="1:9" ht="15.7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15.75">
      <c r="A76" s="166" t="str">
        <f>Gruppen!$B$16</f>
        <v>Gruppe 2</v>
      </c>
      <c r="B76" s="166" t="s">
        <v>34</v>
      </c>
      <c r="C76" s="166" t="s">
        <v>28</v>
      </c>
      <c r="D76" s="168">
        <v>2</v>
      </c>
      <c r="E76" s="13"/>
      <c r="F76" s="166" t="str">
        <f>Gruppen!$B$16</f>
        <v>Gruppe 2</v>
      </c>
      <c r="G76" s="166" t="s">
        <v>35</v>
      </c>
      <c r="H76" s="166" t="s">
        <v>28</v>
      </c>
      <c r="I76" s="168">
        <v>2</v>
      </c>
    </row>
    <row r="77" spans="1:9" ht="16.5" thickBot="1">
      <c r="A77" s="215" t="str">
        <f>Gruppen!F26</f>
        <v>TSG HN II</v>
      </c>
      <c r="B77" s="169" t="s">
        <v>19</v>
      </c>
      <c r="C77" s="215" t="str">
        <f>Gruppen!L26</f>
        <v>Schnackenpower</v>
      </c>
      <c r="D77" s="169"/>
      <c r="E77" s="170"/>
      <c r="F77" s="215" t="str">
        <f>Gruppen!Y24</f>
        <v>Bitzfeld II</v>
      </c>
      <c r="G77" s="169" t="s">
        <v>19</v>
      </c>
      <c r="H77" s="215" t="str">
        <f>Gruppen!AE24</f>
        <v>Team 99</v>
      </c>
      <c r="I77" s="25"/>
    </row>
    <row r="78" spans="1:9" ht="15.75">
      <c r="A78" s="171"/>
      <c r="B78" s="170"/>
      <c r="C78" s="171"/>
      <c r="D78" s="170"/>
      <c r="E78" s="170"/>
      <c r="F78" s="171"/>
      <c r="G78" s="170"/>
      <c r="H78" s="171"/>
      <c r="I78" s="13"/>
    </row>
    <row r="79" spans="1:9" ht="16.5" thickBot="1">
      <c r="A79" s="13" t="s">
        <v>30</v>
      </c>
      <c r="B79" s="13"/>
      <c r="C79" s="13"/>
      <c r="D79" s="13"/>
      <c r="E79" s="13"/>
      <c r="F79" s="13" t="s">
        <v>30</v>
      </c>
      <c r="G79" s="13"/>
      <c r="H79" s="13"/>
      <c r="I79" s="13"/>
    </row>
    <row r="80" spans="1:9" ht="15.75">
      <c r="A80" s="172"/>
      <c r="B80" s="173" t="s">
        <v>42</v>
      </c>
      <c r="C80" s="213" t="s">
        <v>11</v>
      </c>
      <c r="D80" s="214" t="s">
        <v>32</v>
      </c>
      <c r="E80" s="13"/>
      <c r="F80" s="172"/>
      <c r="G80" s="173" t="s">
        <v>42</v>
      </c>
      <c r="H80" s="213" t="s">
        <v>11</v>
      </c>
      <c r="I80" s="214" t="s">
        <v>32</v>
      </c>
    </row>
    <row r="81" spans="1:9" ht="15.75">
      <c r="A81" s="174" t="s">
        <v>43</v>
      </c>
      <c r="B81" s="166"/>
      <c r="C81" s="166"/>
      <c r="D81" s="175"/>
      <c r="E81" s="13"/>
      <c r="F81" s="174" t="s">
        <v>43</v>
      </c>
      <c r="G81" s="166"/>
      <c r="H81" s="166"/>
      <c r="I81" s="175"/>
    </row>
    <row r="82" spans="1:9" ht="15.75">
      <c r="A82" s="174" t="s">
        <v>44</v>
      </c>
      <c r="B82" s="166"/>
      <c r="C82" s="166"/>
      <c r="D82" s="175"/>
      <c r="E82" s="13"/>
      <c r="F82" s="174" t="s">
        <v>44</v>
      </c>
      <c r="G82" s="166"/>
      <c r="H82" s="166"/>
      <c r="I82" s="175"/>
    </row>
    <row r="83" spans="1:9" ht="16.5" thickBot="1">
      <c r="A83" s="176" t="s">
        <v>45</v>
      </c>
      <c r="B83" s="177"/>
      <c r="C83" s="177"/>
      <c r="D83" s="178"/>
      <c r="E83" s="13"/>
      <c r="F83" s="176" t="s">
        <v>45</v>
      </c>
      <c r="G83" s="177"/>
      <c r="H83" s="177"/>
      <c r="I83" s="178"/>
    </row>
    <row r="84" spans="1:9" ht="15.75">
      <c r="A84" s="179" t="s">
        <v>31</v>
      </c>
      <c r="B84" s="180"/>
      <c r="C84" s="181"/>
      <c r="D84" s="182" t="s">
        <v>47</v>
      </c>
      <c r="E84" s="13"/>
      <c r="F84" s="179" t="s">
        <v>31</v>
      </c>
      <c r="G84" s="180"/>
      <c r="H84" s="181"/>
      <c r="I84" s="182" t="s">
        <v>47</v>
      </c>
    </row>
    <row r="85" spans="1:9" ht="16.5" thickBot="1">
      <c r="A85" s="183" t="s">
        <v>33</v>
      </c>
      <c r="B85" s="184"/>
      <c r="C85" s="185"/>
      <c r="D85" s="186"/>
      <c r="F85" s="183" t="s">
        <v>33</v>
      </c>
      <c r="G85" s="184"/>
      <c r="H85" s="185"/>
      <c r="I85" s="186"/>
    </row>
    <row r="86" spans="1:9" ht="15" customHeight="1"/>
    <row r="87" spans="1:9" ht="15" customHeight="1" thickBot="1"/>
    <row r="88" spans="1:9" ht="15.75">
      <c r="A88" s="229" t="s">
        <v>23</v>
      </c>
      <c r="B88" s="229"/>
      <c r="C88" s="229"/>
      <c r="D88" s="229"/>
      <c r="E88" s="13"/>
      <c r="F88" s="229" t="s">
        <v>23</v>
      </c>
      <c r="G88" s="229"/>
      <c r="H88" s="229"/>
      <c r="I88" s="229"/>
    </row>
    <row r="89" spans="1:9" ht="16.5" thickBot="1">
      <c r="A89" s="228" t="s">
        <v>25</v>
      </c>
      <c r="B89" s="228"/>
      <c r="C89" s="228"/>
      <c r="D89" s="228"/>
      <c r="E89" s="13"/>
      <c r="F89" s="228" t="s">
        <v>25</v>
      </c>
      <c r="G89" s="228"/>
      <c r="H89" s="228"/>
      <c r="I89" s="228"/>
    </row>
    <row r="90" spans="1:9" ht="15.7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15.75">
      <c r="A91" s="13" t="s">
        <v>26</v>
      </c>
      <c r="B91" s="164" t="str">
        <f>Meldungen!$B$2</f>
        <v>bis Kreisliga</v>
      </c>
      <c r="C91" s="187"/>
      <c r="D91" s="13"/>
      <c r="E91" s="13"/>
      <c r="F91" s="13"/>
      <c r="G91" s="164" t="str">
        <f>Meldungen!$B$2</f>
        <v>bis Kreisliga</v>
      </c>
      <c r="H91" s="187"/>
      <c r="I91" s="13"/>
    </row>
    <row r="92" spans="1:9" ht="15.7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15.75">
      <c r="A93" s="166" t="str">
        <f>Gruppen!$B$16</f>
        <v>Gruppe 2</v>
      </c>
      <c r="B93" s="166" t="s">
        <v>36</v>
      </c>
      <c r="C93" s="166" t="s">
        <v>28</v>
      </c>
      <c r="D93" s="168">
        <v>2</v>
      </c>
      <c r="E93" s="13"/>
      <c r="F93" s="166" t="str">
        <f>Gruppen!$B$16</f>
        <v>Gruppe 2</v>
      </c>
      <c r="G93" s="166" t="s">
        <v>37</v>
      </c>
      <c r="H93" s="166" t="s">
        <v>28</v>
      </c>
      <c r="I93" s="168">
        <v>2</v>
      </c>
    </row>
    <row r="94" spans="1:9" ht="16.5" thickBot="1">
      <c r="A94" s="215" t="str">
        <f>Gruppen!Y25</f>
        <v>TSG HN II</v>
      </c>
      <c r="B94" s="169" t="s">
        <v>19</v>
      </c>
      <c r="C94" s="215" t="str">
        <f>Gruppen!AE25</f>
        <v>Bitzfeld II</v>
      </c>
      <c r="D94" s="169"/>
      <c r="E94" s="170"/>
      <c r="F94" s="215" t="str">
        <f>Gruppen!Y26</f>
        <v>Schnackenpower</v>
      </c>
      <c r="G94" s="169" t="s">
        <v>19</v>
      </c>
      <c r="H94" s="215" t="str">
        <f>Gruppen!AE26</f>
        <v>Team 99</v>
      </c>
      <c r="I94" s="25"/>
    </row>
    <row r="95" spans="1:9" ht="15.75">
      <c r="A95" s="171"/>
      <c r="B95" s="170"/>
      <c r="C95" s="171"/>
      <c r="D95" s="170"/>
      <c r="E95" s="170"/>
      <c r="F95" s="171"/>
      <c r="G95" s="170"/>
      <c r="H95" s="171"/>
      <c r="I95" s="13"/>
    </row>
    <row r="96" spans="1:9" ht="16.5" thickBot="1">
      <c r="A96" s="13" t="s">
        <v>30</v>
      </c>
      <c r="B96" s="13"/>
      <c r="C96" s="13"/>
      <c r="D96" s="13"/>
      <c r="E96" s="13"/>
      <c r="F96" s="13" t="s">
        <v>30</v>
      </c>
      <c r="G96" s="13"/>
      <c r="H96" s="13"/>
      <c r="I96" s="13"/>
    </row>
    <row r="97" spans="1:9" ht="15.75">
      <c r="A97" s="172"/>
      <c r="B97" s="173" t="s">
        <v>42</v>
      </c>
      <c r="C97" s="213" t="s">
        <v>11</v>
      </c>
      <c r="D97" s="214" t="s">
        <v>32</v>
      </c>
      <c r="E97" s="13"/>
      <c r="F97" s="172"/>
      <c r="G97" s="173" t="s">
        <v>42</v>
      </c>
      <c r="H97" s="213" t="s">
        <v>11</v>
      </c>
      <c r="I97" s="214" t="s">
        <v>32</v>
      </c>
    </row>
    <row r="98" spans="1:9" ht="15.75">
      <c r="A98" s="174" t="s">
        <v>43</v>
      </c>
      <c r="B98" s="166"/>
      <c r="C98" s="166"/>
      <c r="D98" s="175"/>
      <c r="E98" s="13"/>
      <c r="F98" s="174" t="s">
        <v>43</v>
      </c>
      <c r="G98" s="166"/>
      <c r="H98" s="166"/>
      <c r="I98" s="175"/>
    </row>
    <row r="99" spans="1:9" ht="15.75">
      <c r="A99" s="174" t="s">
        <v>44</v>
      </c>
      <c r="B99" s="166"/>
      <c r="C99" s="166"/>
      <c r="D99" s="175"/>
      <c r="E99" s="13"/>
      <c r="F99" s="174" t="s">
        <v>44</v>
      </c>
      <c r="G99" s="166"/>
      <c r="H99" s="166"/>
      <c r="I99" s="175"/>
    </row>
    <row r="100" spans="1:9" ht="16.5" thickBot="1">
      <c r="A100" s="176" t="s">
        <v>45</v>
      </c>
      <c r="B100" s="177"/>
      <c r="C100" s="177"/>
      <c r="D100" s="178"/>
      <c r="E100" s="13"/>
      <c r="F100" s="176" t="s">
        <v>45</v>
      </c>
      <c r="G100" s="177"/>
      <c r="H100" s="177"/>
      <c r="I100" s="178"/>
    </row>
    <row r="101" spans="1:9" ht="15.75">
      <c r="A101" s="198" t="s">
        <v>31</v>
      </c>
      <c r="B101" s="199"/>
      <c r="C101" s="200"/>
      <c r="D101" s="182" t="s">
        <v>47</v>
      </c>
      <c r="E101" s="13"/>
      <c r="F101" s="198" t="s">
        <v>31</v>
      </c>
      <c r="G101" s="199"/>
      <c r="H101" s="200"/>
      <c r="I101" s="182" t="s">
        <v>47</v>
      </c>
    </row>
    <row r="102" spans="1:9" ht="16.5" thickBot="1">
      <c r="A102" s="201" t="s">
        <v>33</v>
      </c>
      <c r="B102" s="202"/>
      <c r="C102" s="203"/>
      <c r="D102" s="204"/>
      <c r="F102" s="201" t="s">
        <v>33</v>
      </c>
      <c r="G102" s="202"/>
      <c r="H102" s="203"/>
      <c r="I102" s="204"/>
    </row>
    <row r="103" spans="1:9" ht="15.75">
      <c r="A103" s="197"/>
      <c r="B103" s="24"/>
      <c r="C103" s="24"/>
      <c r="D103" s="24"/>
      <c r="E103" s="195"/>
      <c r="F103" s="197"/>
      <c r="G103" s="24"/>
      <c r="H103" s="24"/>
      <c r="I103" s="24"/>
    </row>
    <row r="104" spans="1:9" ht="15.75">
      <c r="A104" s="197"/>
      <c r="B104" s="24"/>
      <c r="C104" s="24"/>
      <c r="D104" s="24"/>
      <c r="E104" s="195"/>
      <c r="F104" s="197"/>
      <c r="G104" s="24"/>
      <c r="H104" s="24"/>
      <c r="I104" s="24"/>
    </row>
    <row r="105" spans="1:9" ht="16.5" thickBot="1">
      <c r="A105" s="197"/>
      <c r="B105" s="24"/>
      <c r="C105" s="24"/>
      <c r="D105" s="24"/>
      <c r="E105" s="195"/>
      <c r="F105" s="197"/>
      <c r="G105" s="24"/>
      <c r="H105" s="24"/>
      <c r="I105" s="24"/>
    </row>
    <row r="106" spans="1:9" ht="15.75">
      <c r="A106" s="230" t="s">
        <v>23</v>
      </c>
      <c r="B106" s="231"/>
      <c r="C106" s="231"/>
      <c r="D106" s="232"/>
      <c r="E106" s="13"/>
      <c r="F106" s="233" t="s">
        <v>23</v>
      </c>
      <c r="G106" s="234"/>
      <c r="H106" s="234"/>
      <c r="I106" s="205" t="s">
        <v>39</v>
      </c>
    </row>
    <row r="107" spans="1:9" ht="16.5" thickBot="1">
      <c r="A107" s="235" t="s">
        <v>25</v>
      </c>
      <c r="B107" s="236"/>
      <c r="C107" s="236"/>
      <c r="D107" s="237"/>
      <c r="E107" s="13"/>
      <c r="F107" s="238" t="s">
        <v>25</v>
      </c>
      <c r="G107" s="239"/>
      <c r="H107" s="239"/>
      <c r="I107" s="206"/>
    </row>
    <row r="108" spans="1:9" ht="15.7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ht="15.75">
      <c r="A109" s="13" t="s">
        <v>26</v>
      </c>
      <c r="B109" s="164" t="str">
        <f>Meldungen!$B$2</f>
        <v>bis Kreisliga</v>
      </c>
      <c r="C109" s="167"/>
      <c r="D109" s="13"/>
      <c r="E109" s="13"/>
      <c r="F109" s="13" t="s">
        <v>26</v>
      </c>
      <c r="G109" s="164" t="str">
        <f>Meldungen!$B$2</f>
        <v>bis Kreisliga</v>
      </c>
      <c r="H109" s="187"/>
      <c r="I109" s="13"/>
    </row>
    <row r="110" spans="1:9" ht="15.7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ht="15.75">
      <c r="A111" s="166" t="str">
        <f>Gruppen!$B$28</f>
        <v>Gruppe 3</v>
      </c>
      <c r="B111" s="166" t="s">
        <v>27</v>
      </c>
      <c r="C111" s="166" t="s">
        <v>28</v>
      </c>
      <c r="D111" s="168">
        <v>3</v>
      </c>
      <c r="E111" s="13"/>
      <c r="F111" s="166" t="str">
        <f>Gruppen!$B$28</f>
        <v>Gruppe 3</v>
      </c>
      <c r="G111" s="166" t="s">
        <v>29</v>
      </c>
      <c r="H111" s="166" t="s">
        <v>28</v>
      </c>
      <c r="I111" s="168">
        <v>3</v>
      </c>
    </row>
    <row r="112" spans="1:9" ht="16.5" thickBot="1">
      <c r="A112" s="215" t="str">
        <f>Gruppen!F36</f>
        <v>TSG HN I</v>
      </c>
      <c r="B112" s="169" t="s">
        <v>19</v>
      </c>
      <c r="C112" s="215" t="str">
        <f>Gruppen!L36</f>
        <v>Butter b.d.Fische II</v>
      </c>
      <c r="D112" s="169"/>
      <c r="E112" s="170"/>
      <c r="F112" s="215" t="str">
        <f>Gruppen!F37</f>
        <v>Wüstenrot</v>
      </c>
      <c r="G112" s="169" t="s">
        <v>19</v>
      </c>
      <c r="H112" s="215" t="str">
        <f>Gruppen!L37</f>
        <v>Ilsfeld II</v>
      </c>
      <c r="I112" s="25"/>
    </row>
    <row r="113" spans="1:9" ht="15.75">
      <c r="A113" s="171"/>
      <c r="B113" s="170"/>
      <c r="C113" s="171"/>
      <c r="D113" s="171"/>
      <c r="E113" s="171"/>
      <c r="F113" s="171"/>
      <c r="G113" s="170"/>
      <c r="H113" s="171"/>
      <c r="I113" s="171"/>
    </row>
    <row r="114" spans="1:9" ht="16.5" thickBot="1">
      <c r="A114" s="13" t="s">
        <v>30</v>
      </c>
      <c r="B114" s="13"/>
      <c r="C114" s="13"/>
      <c r="D114" s="13"/>
      <c r="E114" s="13"/>
      <c r="F114" s="13" t="s">
        <v>30</v>
      </c>
      <c r="G114" s="13"/>
      <c r="H114" s="13"/>
      <c r="I114" s="13"/>
    </row>
    <row r="115" spans="1:9" ht="15.75">
      <c r="A115" s="172"/>
      <c r="B115" s="173" t="s">
        <v>42</v>
      </c>
      <c r="C115" s="213" t="s">
        <v>11</v>
      </c>
      <c r="D115" s="214" t="s">
        <v>32</v>
      </c>
      <c r="E115" s="13"/>
      <c r="F115" s="172"/>
      <c r="G115" s="173" t="s">
        <v>42</v>
      </c>
      <c r="H115" s="213" t="s">
        <v>11</v>
      </c>
      <c r="I115" s="214" t="s">
        <v>32</v>
      </c>
    </row>
    <row r="116" spans="1:9" ht="15.75">
      <c r="A116" s="174" t="s">
        <v>43</v>
      </c>
      <c r="B116" s="166"/>
      <c r="C116" s="166"/>
      <c r="D116" s="175"/>
      <c r="E116" s="13"/>
      <c r="F116" s="174" t="s">
        <v>43</v>
      </c>
      <c r="G116" s="166"/>
      <c r="H116" s="166"/>
      <c r="I116" s="175"/>
    </row>
    <row r="117" spans="1:9" ht="15.75">
      <c r="A117" s="174" t="s">
        <v>44</v>
      </c>
      <c r="B117" s="166"/>
      <c r="C117" s="166"/>
      <c r="D117" s="175"/>
      <c r="E117" s="13"/>
      <c r="F117" s="174" t="s">
        <v>44</v>
      </c>
      <c r="G117" s="166"/>
      <c r="H117" s="166"/>
      <c r="I117" s="175"/>
    </row>
    <row r="118" spans="1:9" ht="16.5" thickBot="1">
      <c r="A118" s="176" t="s">
        <v>45</v>
      </c>
      <c r="B118" s="177"/>
      <c r="C118" s="177"/>
      <c r="D118" s="178"/>
      <c r="E118" s="13"/>
      <c r="F118" s="176" t="s">
        <v>45</v>
      </c>
      <c r="G118" s="177"/>
      <c r="H118" s="177"/>
      <c r="I118" s="178"/>
    </row>
    <row r="119" spans="1:9" ht="15.75">
      <c r="A119" s="179" t="s">
        <v>31</v>
      </c>
      <c r="B119" s="180"/>
      <c r="C119" s="181"/>
      <c r="D119" s="182" t="s">
        <v>47</v>
      </c>
      <c r="E119" s="13"/>
      <c r="F119" s="179" t="s">
        <v>31</v>
      </c>
      <c r="G119" s="180"/>
      <c r="H119" s="181"/>
      <c r="I119" s="182" t="s">
        <v>47</v>
      </c>
    </row>
    <row r="120" spans="1:9" ht="16.5" thickBot="1">
      <c r="A120" s="183" t="s">
        <v>33</v>
      </c>
      <c r="B120" s="184"/>
      <c r="C120" s="185"/>
      <c r="D120" s="186"/>
      <c r="F120" s="183" t="s">
        <v>33</v>
      </c>
      <c r="G120" s="184"/>
      <c r="H120" s="185"/>
      <c r="I120" s="186"/>
    </row>
    <row r="121" spans="1:9" ht="15" customHeight="1"/>
    <row r="122" spans="1:9" ht="15" customHeight="1" thickBot="1"/>
    <row r="123" spans="1:9" ht="15.75">
      <c r="A123" s="229" t="s">
        <v>23</v>
      </c>
      <c r="B123" s="229"/>
      <c r="C123" s="229"/>
      <c r="D123" s="229"/>
      <c r="E123" s="13"/>
      <c r="F123" s="229" t="s">
        <v>23</v>
      </c>
      <c r="G123" s="229"/>
      <c r="H123" s="229"/>
      <c r="I123" s="229"/>
    </row>
    <row r="124" spans="1:9" ht="16.5" thickBot="1">
      <c r="A124" s="228" t="s">
        <v>25</v>
      </c>
      <c r="B124" s="228"/>
      <c r="C124" s="228"/>
      <c r="D124" s="228"/>
      <c r="E124" s="13"/>
      <c r="F124" s="228" t="s">
        <v>25</v>
      </c>
      <c r="G124" s="228"/>
      <c r="H124" s="228"/>
      <c r="I124" s="228"/>
    </row>
    <row r="125" spans="1:9" ht="15.7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ht="15.75">
      <c r="A126" s="13" t="s">
        <v>26</v>
      </c>
      <c r="B126" s="164" t="str">
        <f>Meldungen!$B$2</f>
        <v>bis Kreisliga</v>
      </c>
      <c r="C126" s="187"/>
      <c r="D126" s="13"/>
      <c r="E126" s="13"/>
      <c r="F126" s="13" t="s">
        <v>26</v>
      </c>
      <c r="G126" s="164" t="str">
        <f>Meldungen!$B$2</f>
        <v>bis Kreisliga</v>
      </c>
      <c r="H126" s="187"/>
      <c r="I126" s="13"/>
    </row>
    <row r="127" spans="1:9" ht="15.7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ht="15.75">
      <c r="A128" s="166" t="str">
        <f>Gruppen!$B$28</f>
        <v>Gruppe 3</v>
      </c>
      <c r="B128" s="166" t="s">
        <v>34</v>
      </c>
      <c r="C128" s="166" t="s">
        <v>28</v>
      </c>
      <c r="D128" s="168">
        <v>3</v>
      </c>
      <c r="E128" s="13"/>
      <c r="F128" s="166" t="str">
        <f>Gruppen!$B$28</f>
        <v>Gruppe 3</v>
      </c>
      <c r="G128" s="166" t="s">
        <v>35</v>
      </c>
      <c r="H128" s="166" t="s">
        <v>28</v>
      </c>
      <c r="I128" s="168">
        <v>3</v>
      </c>
    </row>
    <row r="129" spans="1:9" ht="16.5" thickBot="1">
      <c r="A129" s="215" t="str">
        <f>Gruppen!F38</f>
        <v>TSG HN I</v>
      </c>
      <c r="B129" s="169" t="s">
        <v>19</v>
      </c>
      <c r="C129" s="215" t="str">
        <f>Gruppen!L38</f>
        <v>Ilsfeld II</v>
      </c>
      <c r="D129" s="169"/>
      <c r="E129" s="170"/>
      <c r="F129" s="215" t="str">
        <f>Gruppen!Y36</f>
        <v>Wüstenrot</v>
      </c>
      <c r="G129" s="169" t="s">
        <v>19</v>
      </c>
      <c r="H129" s="215" t="str">
        <f>Gruppen!AE36</f>
        <v>Butter b.d.Fische II</v>
      </c>
      <c r="I129" s="25"/>
    </row>
    <row r="130" spans="1:9" ht="15.75">
      <c r="A130" s="171"/>
      <c r="B130" s="170"/>
      <c r="C130" s="171"/>
      <c r="D130" s="171"/>
      <c r="E130" s="171"/>
      <c r="F130" s="171"/>
      <c r="G130" s="170"/>
      <c r="H130" s="171"/>
      <c r="I130" s="13"/>
    </row>
    <row r="131" spans="1:9" ht="16.5" thickBot="1">
      <c r="A131" s="13" t="s">
        <v>30</v>
      </c>
      <c r="B131" s="13"/>
      <c r="C131" s="13"/>
      <c r="D131" s="13"/>
      <c r="E131" s="13"/>
      <c r="F131" s="13" t="s">
        <v>30</v>
      </c>
      <c r="G131" s="13"/>
      <c r="H131" s="13"/>
      <c r="I131" s="13"/>
    </row>
    <row r="132" spans="1:9" ht="15.75">
      <c r="A132" s="172"/>
      <c r="B132" s="173" t="s">
        <v>42</v>
      </c>
      <c r="C132" s="213" t="s">
        <v>11</v>
      </c>
      <c r="D132" s="214" t="s">
        <v>32</v>
      </c>
      <c r="E132" s="13"/>
      <c r="F132" s="172"/>
      <c r="G132" s="173" t="s">
        <v>42</v>
      </c>
      <c r="H132" s="213" t="s">
        <v>11</v>
      </c>
      <c r="I132" s="214" t="s">
        <v>32</v>
      </c>
    </row>
    <row r="133" spans="1:9" ht="15.75">
      <c r="A133" s="174" t="s">
        <v>43</v>
      </c>
      <c r="B133" s="166"/>
      <c r="C133" s="166"/>
      <c r="D133" s="175"/>
      <c r="E133" s="13"/>
      <c r="F133" s="174" t="s">
        <v>43</v>
      </c>
      <c r="G133" s="166"/>
      <c r="H133" s="166"/>
      <c r="I133" s="175"/>
    </row>
    <row r="134" spans="1:9" ht="15.75">
      <c r="A134" s="174" t="s">
        <v>44</v>
      </c>
      <c r="B134" s="166"/>
      <c r="C134" s="166"/>
      <c r="D134" s="175"/>
      <c r="E134" s="13"/>
      <c r="F134" s="174" t="s">
        <v>44</v>
      </c>
      <c r="G134" s="166"/>
      <c r="H134" s="166"/>
      <c r="I134" s="175"/>
    </row>
    <row r="135" spans="1:9" ht="16.5" thickBot="1">
      <c r="A135" s="176" t="s">
        <v>45</v>
      </c>
      <c r="B135" s="177"/>
      <c r="C135" s="177"/>
      <c r="D135" s="178"/>
      <c r="E135" s="13"/>
      <c r="F135" s="176" t="s">
        <v>45</v>
      </c>
      <c r="G135" s="177"/>
      <c r="H135" s="177"/>
      <c r="I135" s="178"/>
    </row>
    <row r="136" spans="1:9" ht="15.75">
      <c r="A136" s="179" t="s">
        <v>31</v>
      </c>
      <c r="B136" s="180"/>
      <c r="C136" s="181"/>
      <c r="D136" s="182" t="s">
        <v>47</v>
      </c>
      <c r="E136" s="13"/>
      <c r="F136" s="179" t="s">
        <v>31</v>
      </c>
      <c r="G136" s="180"/>
      <c r="H136" s="181"/>
      <c r="I136" s="182" t="s">
        <v>47</v>
      </c>
    </row>
    <row r="137" spans="1:9" ht="16.5" thickBot="1">
      <c r="A137" s="183" t="s">
        <v>33</v>
      </c>
      <c r="B137" s="184"/>
      <c r="C137" s="185"/>
      <c r="D137" s="186"/>
      <c r="F137" s="183" t="s">
        <v>33</v>
      </c>
      <c r="G137" s="184"/>
      <c r="H137" s="185"/>
      <c r="I137" s="186"/>
    </row>
    <row r="138" spans="1:9" ht="15" customHeight="1"/>
    <row r="139" spans="1:9" ht="15" customHeight="1" thickBot="1"/>
    <row r="140" spans="1:9" ht="15.75">
      <c r="A140" s="229" t="s">
        <v>23</v>
      </c>
      <c r="B140" s="229"/>
      <c r="C140" s="229"/>
      <c r="D140" s="229"/>
      <c r="E140" s="13"/>
      <c r="F140" s="229" t="s">
        <v>23</v>
      </c>
      <c r="G140" s="229"/>
      <c r="H140" s="229"/>
      <c r="I140" s="229"/>
    </row>
    <row r="141" spans="1:9" ht="16.5" thickBot="1">
      <c r="A141" s="228" t="s">
        <v>25</v>
      </c>
      <c r="B141" s="228"/>
      <c r="C141" s="228"/>
      <c r="D141" s="228"/>
      <c r="E141" s="13"/>
      <c r="F141" s="228" t="s">
        <v>25</v>
      </c>
      <c r="G141" s="228"/>
      <c r="H141" s="228"/>
      <c r="I141" s="228"/>
    </row>
    <row r="142" spans="1:9" ht="15.7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ht="15.75">
      <c r="A143" s="13" t="s">
        <v>26</v>
      </c>
      <c r="B143" s="164" t="str">
        <f>Meldungen!$B$2</f>
        <v>bis Kreisliga</v>
      </c>
      <c r="C143" s="187"/>
      <c r="D143" s="13"/>
      <c r="E143" s="13"/>
      <c r="F143" s="13" t="s">
        <v>26</v>
      </c>
      <c r="G143" s="164" t="str">
        <f>Meldungen!$B$2</f>
        <v>bis Kreisliga</v>
      </c>
      <c r="H143" s="187"/>
      <c r="I143" s="13"/>
    </row>
    <row r="144" spans="1:9" ht="15.7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18" ht="15.75">
      <c r="A145" s="166" t="str">
        <f>Gruppen!$B$28</f>
        <v>Gruppe 3</v>
      </c>
      <c r="B145" s="166" t="s">
        <v>36</v>
      </c>
      <c r="C145" s="166" t="s">
        <v>28</v>
      </c>
      <c r="D145" s="168">
        <v>3</v>
      </c>
      <c r="E145" s="13"/>
      <c r="F145" s="166" t="str">
        <f>Gruppen!$B$28</f>
        <v>Gruppe 3</v>
      </c>
      <c r="G145" s="166" t="s">
        <v>37</v>
      </c>
      <c r="H145" s="166" t="s">
        <v>28</v>
      </c>
      <c r="I145" s="168">
        <v>3</v>
      </c>
    </row>
    <row r="146" spans="1:18" ht="16.5" thickBot="1">
      <c r="A146" s="215" t="str">
        <f>Gruppen!Y37</f>
        <v>TSG HN I</v>
      </c>
      <c r="B146" s="169" t="s">
        <v>19</v>
      </c>
      <c r="C146" s="215" t="str">
        <f>Gruppen!AE37</f>
        <v>Wüstenrot</v>
      </c>
      <c r="D146" s="25"/>
      <c r="E146" s="13"/>
      <c r="F146" s="215" t="str">
        <f>Gruppen!Y38</f>
        <v>Ilsfeld II</v>
      </c>
      <c r="G146" s="169" t="s">
        <v>19</v>
      </c>
      <c r="H146" s="215" t="str">
        <f>Gruppen!AE38</f>
        <v>Butter b.d.Fische II</v>
      </c>
      <c r="I146" s="25"/>
    </row>
    <row r="147" spans="1:18" ht="15.75">
      <c r="A147" s="171"/>
      <c r="B147" s="170"/>
      <c r="C147" s="171"/>
      <c r="D147" s="171"/>
      <c r="E147" s="171"/>
      <c r="F147" s="171"/>
      <c r="G147" s="170"/>
      <c r="H147" s="171"/>
      <c r="I147" s="171"/>
    </row>
    <row r="148" spans="1:18" ht="16.5" thickBot="1">
      <c r="A148" s="13" t="s">
        <v>30</v>
      </c>
      <c r="B148" s="13"/>
      <c r="C148" s="13"/>
      <c r="D148" s="13"/>
      <c r="E148" s="13"/>
      <c r="F148" s="13" t="s">
        <v>30</v>
      </c>
      <c r="G148" s="13"/>
      <c r="H148" s="13"/>
      <c r="I148" s="13"/>
    </row>
    <row r="149" spans="1:18" ht="15.75">
      <c r="A149" s="172"/>
      <c r="B149" s="173" t="s">
        <v>42</v>
      </c>
      <c r="C149" s="213" t="s">
        <v>11</v>
      </c>
      <c r="D149" s="214" t="s">
        <v>32</v>
      </c>
      <c r="E149" s="13"/>
      <c r="F149" s="172"/>
      <c r="G149" s="173" t="s">
        <v>42</v>
      </c>
      <c r="H149" s="213" t="s">
        <v>11</v>
      </c>
      <c r="I149" s="214" t="s">
        <v>32</v>
      </c>
    </row>
    <row r="150" spans="1:18" ht="15.75">
      <c r="A150" s="174" t="s">
        <v>43</v>
      </c>
      <c r="B150" s="166"/>
      <c r="C150" s="166"/>
      <c r="D150" s="175"/>
      <c r="E150" s="13"/>
      <c r="F150" s="174" t="s">
        <v>43</v>
      </c>
      <c r="G150" s="166"/>
      <c r="H150" s="166"/>
      <c r="I150" s="175"/>
    </row>
    <row r="151" spans="1:18" ht="15.75">
      <c r="A151" s="174" t="s">
        <v>44</v>
      </c>
      <c r="B151" s="166"/>
      <c r="C151" s="166"/>
      <c r="D151" s="175"/>
      <c r="E151" s="13"/>
      <c r="F151" s="174" t="s">
        <v>44</v>
      </c>
      <c r="G151" s="166"/>
      <c r="H151" s="166"/>
      <c r="I151" s="175"/>
    </row>
    <row r="152" spans="1:18" ht="16.5" thickBot="1">
      <c r="A152" s="176" t="s">
        <v>45</v>
      </c>
      <c r="B152" s="177"/>
      <c r="C152" s="177"/>
      <c r="D152" s="178"/>
      <c r="E152" s="13"/>
      <c r="F152" s="176" t="s">
        <v>45</v>
      </c>
      <c r="G152" s="177"/>
      <c r="H152" s="177"/>
      <c r="I152" s="178"/>
    </row>
    <row r="153" spans="1:18" ht="15.75">
      <c r="A153" s="198" t="s">
        <v>31</v>
      </c>
      <c r="B153" s="199"/>
      <c r="C153" s="200"/>
      <c r="D153" s="182" t="s">
        <v>47</v>
      </c>
      <c r="E153" s="13"/>
      <c r="F153" s="198" t="s">
        <v>31</v>
      </c>
      <c r="G153" s="199"/>
      <c r="H153" s="200"/>
      <c r="I153" s="182" t="s">
        <v>47</v>
      </c>
    </row>
    <row r="154" spans="1:18" ht="16.5" thickBot="1">
      <c r="A154" s="201" t="s">
        <v>33</v>
      </c>
      <c r="B154" s="202"/>
      <c r="C154" s="203"/>
      <c r="D154" s="204"/>
      <c r="F154" s="201" t="s">
        <v>33</v>
      </c>
      <c r="G154" s="202"/>
      <c r="H154" s="203"/>
      <c r="I154" s="204"/>
    </row>
    <row r="155" spans="1:18" ht="15.75">
      <c r="A155" s="197"/>
      <c r="B155" s="24"/>
      <c r="C155" s="24"/>
      <c r="D155" s="24"/>
      <c r="E155" s="195"/>
      <c r="F155" s="197"/>
      <c r="G155" s="24"/>
      <c r="H155" s="24"/>
      <c r="I155" s="24"/>
    </row>
    <row r="156" spans="1:18" ht="15.75">
      <c r="A156" s="197"/>
      <c r="B156" s="24"/>
      <c r="C156" s="24"/>
      <c r="D156" s="24"/>
      <c r="E156" s="195"/>
      <c r="F156" s="197"/>
      <c r="G156" s="24"/>
      <c r="H156" s="24"/>
      <c r="I156" s="24"/>
    </row>
    <row r="157" spans="1:18" ht="15.75">
      <c r="A157" s="197"/>
      <c r="B157" s="24"/>
      <c r="C157" s="24"/>
      <c r="D157" s="24"/>
      <c r="E157" s="195"/>
      <c r="F157" s="197"/>
      <c r="G157" s="24"/>
      <c r="H157" s="24"/>
      <c r="I157" s="24"/>
    </row>
    <row r="158" spans="1:18" ht="16.5" thickBot="1">
      <c r="A158" s="197"/>
      <c r="B158" s="24"/>
      <c r="C158" s="24"/>
      <c r="D158" s="24"/>
      <c r="E158" s="195"/>
      <c r="F158" s="197"/>
      <c r="G158" s="24"/>
      <c r="H158" s="24"/>
      <c r="I158" s="24"/>
    </row>
    <row r="159" spans="1:18" ht="15.75">
      <c r="A159" s="207"/>
      <c r="B159" s="208" t="s">
        <v>23</v>
      </c>
      <c r="C159" s="209"/>
      <c r="D159" s="205"/>
      <c r="E159" s="13"/>
      <c r="F159" s="207"/>
      <c r="G159" s="208" t="s">
        <v>23</v>
      </c>
      <c r="H159" s="209"/>
      <c r="I159" s="205" t="s">
        <v>40</v>
      </c>
    </row>
    <row r="160" spans="1:18" s="20" customFormat="1" ht="16.5" thickBot="1">
      <c r="A160" s="210"/>
      <c r="B160" s="211" t="s">
        <v>25</v>
      </c>
      <c r="C160" s="212"/>
      <c r="D160" s="206"/>
      <c r="E160" s="13"/>
      <c r="F160" s="210"/>
      <c r="G160" s="211" t="s">
        <v>25</v>
      </c>
      <c r="H160" s="212"/>
      <c r="I160" s="206"/>
      <c r="J160" s="8"/>
      <c r="K160" s="8"/>
      <c r="L160" s="8"/>
      <c r="M160" s="8"/>
      <c r="N160" s="8"/>
      <c r="O160" s="8"/>
      <c r="P160" s="8"/>
      <c r="Q160" s="8"/>
      <c r="R160" s="8"/>
    </row>
    <row r="161" spans="1:18" s="20" customFormat="1" ht="15.75">
      <c r="A161" s="13"/>
      <c r="B161" s="13"/>
      <c r="C161" s="13"/>
      <c r="D161" s="13"/>
      <c r="E161" s="13"/>
      <c r="F161" s="13"/>
      <c r="G161" s="13"/>
      <c r="H161" s="13"/>
      <c r="I161" s="13"/>
      <c r="J161" s="8"/>
      <c r="K161" s="8"/>
      <c r="L161" s="8"/>
      <c r="M161" s="8"/>
      <c r="N161" s="8"/>
      <c r="O161" s="8"/>
      <c r="P161" s="8"/>
      <c r="Q161" s="8"/>
      <c r="R161" s="8"/>
    </row>
    <row r="162" spans="1:18" s="195" customFormat="1" ht="15.75">
      <c r="A162" s="13" t="s">
        <v>26</v>
      </c>
      <c r="B162" s="164" t="str">
        <f>Meldungen!$B$2</f>
        <v>bis Kreisliga</v>
      </c>
      <c r="C162" s="167"/>
      <c r="D162" s="13"/>
      <c r="E162" s="13"/>
      <c r="F162" s="13" t="s">
        <v>26</v>
      </c>
      <c r="G162" s="164" t="str">
        <f>Meldungen!$B$2</f>
        <v>bis Kreisliga</v>
      </c>
      <c r="H162" s="187"/>
      <c r="I162" s="13"/>
      <c r="J162" s="8"/>
      <c r="K162" s="8"/>
      <c r="L162" s="8"/>
      <c r="M162" s="8"/>
      <c r="N162" s="8"/>
      <c r="O162" s="8"/>
      <c r="P162" s="8"/>
      <c r="Q162" s="8"/>
      <c r="R162" s="8"/>
    </row>
    <row r="163" spans="1:18" s="195" customFormat="1" ht="15.75">
      <c r="A163" s="13"/>
      <c r="B163" s="13"/>
      <c r="C163" s="13"/>
      <c r="D163" s="13"/>
      <c r="E163" s="13"/>
      <c r="F163" s="13"/>
      <c r="G163" s="13"/>
      <c r="H163" s="13"/>
      <c r="I163" s="13"/>
      <c r="J163" s="8"/>
      <c r="K163" s="8"/>
      <c r="L163" s="8"/>
      <c r="M163" s="8"/>
      <c r="N163" s="8"/>
      <c r="O163" s="8"/>
      <c r="P163" s="8"/>
      <c r="Q163" s="8"/>
      <c r="R163" s="8"/>
    </row>
    <row r="164" spans="1:18" s="195" customFormat="1" ht="15.75">
      <c r="A164" s="166" t="str">
        <f>Gruppen!$B$40</f>
        <v>Gruppe 4</v>
      </c>
      <c r="B164" s="166" t="s">
        <v>27</v>
      </c>
      <c r="C164" s="166" t="s">
        <v>28</v>
      </c>
      <c r="D164" s="168">
        <v>4</v>
      </c>
      <c r="E164" s="13"/>
      <c r="F164" s="166" t="str">
        <f>Gruppen!$B$40</f>
        <v>Gruppe 4</v>
      </c>
      <c r="G164" s="166" t="s">
        <v>29</v>
      </c>
      <c r="H164" s="166" t="s">
        <v>28</v>
      </c>
      <c r="I164" s="168">
        <v>4</v>
      </c>
      <c r="J164" s="8"/>
      <c r="K164" s="8"/>
      <c r="L164" s="8"/>
      <c r="M164" s="8"/>
      <c r="N164" s="8"/>
      <c r="O164" s="8"/>
      <c r="P164" s="8"/>
      <c r="Q164" s="8"/>
      <c r="R164" s="8"/>
    </row>
    <row r="165" spans="1:18" s="195" customFormat="1" ht="16.5" thickBot="1">
      <c r="A165" s="215" t="str">
        <f>Gruppen!F48</f>
        <v>Brackenheim</v>
      </c>
      <c r="B165" s="169" t="s">
        <v>19</v>
      </c>
      <c r="C165" s="215" t="str">
        <f>Gruppen!L48</f>
        <v>Butter b.d. Fische III</v>
      </c>
      <c r="D165" s="25"/>
      <c r="E165" s="13"/>
      <c r="F165" s="215" t="str">
        <f>Gruppen!F49</f>
        <v>Dickmanns</v>
      </c>
      <c r="G165" s="169" t="s">
        <v>19</v>
      </c>
      <c r="H165" s="215" t="str">
        <f>Gruppen!L49</f>
        <v>Steinheim</v>
      </c>
      <c r="I165" s="25"/>
      <c r="J165" s="8"/>
      <c r="K165" s="8"/>
      <c r="L165" s="8"/>
      <c r="M165" s="8"/>
      <c r="N165" s="8"/>
      <c r="O165" s="8"/>
      <c r="P165" s="8"/>
      <c r="Q165" s="8"/>
      <c r="R165" s="8"/>
    </row>
    <row r="166" spans="1:18" s="195" customFormat="1" ht="15.75">
      <c r="A166" s="171"/>
      <c r="B166" s="188"/>
      <c r="C166" s="171"/>
      <c r="D166" s="13"/>
      <c r="E166" s="13"/>
      <c r="F166" s="171"/>
      <c r="G166" s="188"/>
      <c r="H166" s="171"/>
      <c r="I166" s="13"/>
      <c r="J166" s="8"/>
      <c r="K166" s="8"/>
      <c r="L166" s="8"/>
      <c r="M166" s="8"/>
      <c r="N166" s="8"/>
      <c r="O166" s="8"/>
      <c r="P166" s="8"/>
      <c r="Q166" s="8"/>
      <c r="R166" s="8"/>
    </row>
    <row r="167" spans="1:18" s="195" customFormat="1" ht="16.5" thickBot="1">
      <c r="A167" s="13" t="s">
        <v>30</v>
      </c>
      <c r="B167" s="13"/>
      <c r="C167" s="13"/>
      <c r="D167" s="13"/>
      <c r="E167" s="13"/>
      <c r="F167" s="13" t="s">
        <v>30</v>
      </c>
      <c r="G167" s="13"/>
      <c r="H167" s="13"/>
      <c r="I167" s="13"/>
      <c r="J167" s="8"/>
      <c r="K167" s="8"/>
      <c r="L167" s="8"/>
      <c r="M167" s="8"/>
      <c r="N167" s="8"/>
      <c r="O167" s="8"/>
      <c r="P167" s="8"/>
      <c r="Q167" s="8"/>
      <c r="R167" s="8"/>
    </row>
    <row r="168" spans="1:18" s="195" customFormat="1" ht="15.75">
      <c r="A168" s="172"/>
      <c r="B168" s="173" t="s">
        <v>42</v>
      </c>
      <c r="C168" s="213" t="s">
        <v>11</v>
      </c>
      <c r="D168" s="214" t="s">
        <v>32</v>
      </c>
      <c r="E168" s="13"/>
      <c r="F168" s="172"/>
      <c r="G168" s="173" t="s">
        <v>42</v>
      </c>
      <c r="H168" s="213" t="s">
        <v>11</v>
      </c>
      <c r="I168" s="214" t="s">
        <v>32</v>
      </c>
      <c r="J168" s="8"/>
      <c r="K168" s="8"/>
      <c r="L168" s="8"/>
      <c r="M168" s="8"/>
      <c r="N168" s="8"/>
      <c r="O168" s="8"/>
      <c r="P168" s="8"/>
      <c r="Q168" s="8"/>
      <c r="R168" s="8"/>
    </row>
    <row r="169" spans="1:18" s="195" customFormat="1" ht="15.75">
      <c r="A169" s="174" t="s">
        <v>43</v>
      </c>
      <c r="B169" s="166"/>
      <c r="C169" s="166"/>
      <c r="D169" s="175"/>
      <c r="E169" s="13"/>
      <c r="F169" s="174" t="s">
        <v>43</v>
      </c>
      <c r="G169" s="166"/>
      <c r="H169" s="166"/>
      <c r="I169" s="175"/>
      <c r="J169" s="8"/>
      <c r="K169" s="8"/>
      <c r="L169" s="8"/>
      <c r="M169" s="8"/>
      <c r="N169" s="8"/>
      <c r="O169" s="8"/>
      <c r="P169" s="8"/>
      <c r="Q169" s="8"/>
      <c r="R169" s="8"/>
    </row>
    <row r="170" spans="1:18" s="195" customFormat="1" ht="15.75">
      <c r="A170" s="174" t="s">
        <v>44</v>
      </c>
      <c r="B170" s="166"/>
      <c r="C170" s="166"/>
      <c r="D170" s="175"/>
      <c r="E170" s="13"/>
      <c r="F170" s="174" t="s">
        <v>44</v>
      </c>
      <c r="G170" s="166"/>
      <c r="H170" s="166"/>
      <c r="I170" s="175"/>
      <c r="J170" s="8"/>
      <c r="K170" s="8"/>
      <c r="L170" s="8"/>
      <c r="M170" s="8"/>
      <c r="N170" s="8"/>
      <c r="O170" s="8"/>
      <c r="P170" s="8"/>
      <c r="Q170" s="8"/>
      <c r="R170" s="8"/>
    </row>
    <row r="171" spans="1:18" s="195" customFormat="1" ht="16.5" thickBot="1">
      <c r="A171" s="176" t="s">
        <v>45</v>
      </c>
      <c r="B171" s="177"/>
      <c r="C171" s="177"/>
      <c r="D171" s="178"/>
      <c r="E171" s="13"/>
      <c r="F171" s="176" t="s">
        <v>45</v>
      </c>
      <c r="G171" s="177"/>
      <c r="H171" s="177"/>
      <c r="I171" s="178"/>
      <c r="J171" s="8"/>
      <c r="K171" s="8"/>
      <c r="L171" s="8"/>
      <c r="M171" s="8"/>
      <c r="N171" s="8"/>
      <c r="O171" s="8"/>
      <c r="P171" s="8"/>
      <c r="Q171" s="8"/>
      <c r="R171" s="8"/>
    </row>
    <row r="172" spans="1:18" s="195" customFormat="1" ht="15.75">
      <c r="A172" s="179" t="s">
        <v>31</v>
      </c>
      <c r="B172" s="180"/>
      <c r="C172" s="181"/>
      <c r="D172" s="182" t="s">
        <v>47</v>
      </c>
      <c r="E172" s="13"/>
      <c r="F172" s="179" t="s">
        <v>31</v>
      </c>
      <c r="G172" s="180"/>
      <c r="H172" s="181"/>
      <c r="I172" s="182" t="s">
        <v>47</v>
      </c>
      <c r="J172" s="8"/>
      <c r="K172" s="8"/>
      <c r="L172" s="8"/>
      <c r="M172" s="8"/>
      <c r="N172" s="8"/>
      <c r="O172" s="8"/>
      <c r="P172" s="8"/>
      <c r="Q172" s="8"/>
      <c r="R172" s="8"/>
    </row>
    <row r="173" spans="1:18" s="195" customFormat="1" ht="16.5" thickBot="1">
      <c r="A173" s="183" t="s">
        <v>33</v>
      </c>
      <c r="B173" s="184"/>
      <c r="C173" s="185"/>
      <c r="D173" s="186"/>
      <c r="E173" s="8"/>
      <c r="F173" s="183" t="s">
        <v>33</v>
      </c>
      <c r="G173" s="184"/>
      <c r="H173" s="185"/>
      <c r="I173" s="186"/>
      <c r="J173" s="8"/>
      <c r="K173" s="8"/>
      <c r="L173" s="8"/>
      <c r="M173" s="8"/>
      <c r="N173" s="8"/>
      <c r="O173" s="8"/>
      <c r="P173" s="8"/>
      <c r="Q173" s="8"/>
      <c r="R173" s="8"/>
    </row>
    <row r="174" spans="1:18" s="195" customFormat="1" ht="1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</row>
    <row r="175" spans="1:18" s="195" customFormat="1" ht="15" customHeight="1" thickBo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</row>
    <row r="176" spans="1:18" s="195" customFormat="1" ht="15.75">
      <c r="A176" s="189"/>
      <c r="B176" s="190" t="s">
        <v>23</v>
      </c>
      <c r="C176" s="191"/>
      <c r="D176" s="196"/>
      <c r="E176" s="13"/>
      <c r="F176" s="189"/>
      <c r="G176" s="190" t="s">
        <v>23</v>
      </c>
      <c r="H176" s="191"/>
      <c r="I176" s="196"/>
      <c r="J176" s="8"/>
      <c r="K176" s="8"/>
      <c r="L176" s="8"/>
      <c r="M176" s="8"/>
      <c r="N176" s="8"/>
      <c r="O176" s="8"/>
      <c r="P176" s="8"/>
      <c r="Q176" s="8"/>
      <c r="R176" s="8"/>
    </row>
    <row r="177" spans="1:18" s="20" customFormat="1" ht="16.5" thickBot="1">
      <c r="A177" s="192"/>
      <c r="B177" s="193" t="s">
        <v>25</v>
      </c>
      <c r="C177" s="194"/>
      <c r="D177" s="163"/>
      <c r="E177" s="13"/>
      <c r="F177" s="192"/>
      <c r="G177" s="193" t="s">
        <v>25</v>
      </c>
      <c r="H177" s="194"/>
      <c r="I177" s="163"/>
      <c r="J177" s="8"/>
      <c r="K177" s="8"/>
      <c r="L177" s="8"/>
      <c r="M177" s="8"/>
      <c r="N177" s="8"/>
      <c r="O177" s="8"/>
      <c r="P177" s="8"/>
      <c r="Q177" s="8"/>
      <c r="R177" s="8"/>
    </row>
    <row r="178" spans="1:18" s="20" customFormat="1" ht="15.75">
      <c r="A178" s="13"/>
      <c r="B178" s="13"/>
      <c r="C178" s="13"/>
      <c r="D178" s="13"/>
      <c r="E178" s="13"/>
      <c r="F178" s="13"/>
      <c r="G178" s="13"/>
      <c r="H178" s="13"/>
      <c r="I178" s="13"/>
      <c r="J178" s="8"/>
      <c r="K178" s="8"/>
      <c r="L178" s="8"/>
      <c r="M178" s="8"/>
      <c r="N178" s="8"/>
      <c r="O178" s="8"/>
      <c r="P178" s="8"/>
      <c r="Q178" s="8"/>
      <c r="R178" s="8"/>
    </row>
    <row r="179" spans="1:18" s="195" customFormat="1" ht="15.75">
      <c r="A179" s="13" t="s">
        <v>26</v>
      </c>
      <c r="B179" s="164" t="str">
        <f>Meldungen!$B$2</f>
        <v>bis Kreisliga</v>
      </c>
      <c r="C179" s="187"/>
      <c r="D179" s="13"/>
      <c r="E179" s="13"/>
      <c r="F179" s="13" t="s">
        <v>26</v>
      </c>
      <c r="G179" s="164" t="str">
        <f>Meldungen!$B$2</f>
        <v>bis Kreisliga</v>
      </c>
      <c r="H179" s="187"/>
      <c r="I179" s="13"/>
      <c r="J179" s="8"/>
      <c r="K179" s="8"/>
      <c r="L179" s="8"/>
      <c r="M179" s="8"/>
      <c r="N179" s="8"/>
      <c r="O179" s="8"/>
      <c r="P179" s="8"/>
      <c r="Q179" s="8"/>
      <c r="R179" s="8"/>
    </row>
    <row r="180" spans="1:18" s="195" customFormat="1" ht="15.75">
      <c r="A180" s="13"/>
      <c r="B180" s="13"/>
      <c r="C180" s="13"/>
      <c r="D180" s="13"/>
      <c r="E180" s="13"/>
      <c r="F180" s="13"/>
      <c r="G180" s="13"/>
      <c r="H180" s="13"/>
      <c r="I180" s="13"/>
      <c r="J180" s="8"/>
      <c r="K180" s="8"/>
      <c r="L180" s="8"/>
      <c r="M180" s="8"/>
      <c r="N180" s="8"/>
      <c r="O180" s="8"/>
      <c r="P180" s="8"/>
      <c r="Q180" s="8"/>
      <c r="R180" s="8"/>
    </row>
    <row r="181" spans="1:18" s="195" customFormat="1" ht="15.75">
      <c r="A181" s="166" t="str">
        <f>Gruppen!$B$40</f>
        <v>Gruppe 4</v>
      </c>
      <c r="B181" s="166" t="s">
        <v>34</v>
      </c>
      <c r="C181" s="166" t="s">
        <v>28</v>
      </c>
      <c r="D181" s="168">
        <v>4</v>
      </c>
      <c r="E181" s="13"/>
      <c r="F181" s="166" t="str">
        <f>Gruppen!$B$40</f>
        <v>Gruppe 4</v>
      </c>
      <c r="G181" s="166" t="s">
        <v>35</v>
      </c>
      <c r="H181" s="166" t="s">
        <v>28</v>
      </c>
      <c r="I181" s="168">
        <v>4</v>
      </c>
      <c r="J181" s="8"/>
      <c r="K181" s="8"/>
      <c r="L181" s="8"/>
      <c r="M181" s="8"/>
      <c r="N181" s="8"/>
      <c r="O181" s="8"/>
      <c r="P181" s="8"/>
      <c r="Q181" s="8"/>
      <c r="R181" s="8"/>
    </row>
    <row r="182" spans="1:18" s="195" customFormat="1" ht="16.5" thickBot="1">
      <c r="A182" s="215" t="str">
        <f>Gruppen!F50</f>
        <v>Brackenheim</v>
      </c>
      <c r="B182" s="169" t="s">
        <v>19</v>
      </c>
      <c r="C182" s="215" t="str">
        <f>Gruppen!L50</f>
        <v>Steinheim</v>
      </c>
      <c r="D182" s="25"/>
      <c r="E182" s="13"/>
      <c r="F182" s="215" t="str">
        <f>Gruppen!Y48</f>
        <v>Dickmanns</v>
      </c>
      <c r="G182" s="169" t="s">
        <v>19</v>
      </c>
      <c r="H182" s="215" t="str">
        <f>Gruppen!AE48</f>
        <v>Butter b.d. Fische III</v>
      </c>
      <c r="I182" s="25"/>
      <c r="J182" s="8"/>
      <c r="K182" s="8"/>
      <c r="L182" s="8"/>
      <c r="M182" s="8"/>
      <c r="N182" s="8"/>
      <c r="O182" s="8"/>
      <c r="P182" s="8"/>
      <c r="Q182" s="8"/>
      <c r="R182" s="8"/>
    </row>
    <row r="183" spans="1:18" s="195" customFormat="1" ht="15.75">
      <c r="A183" s="171"/>
      <c r="B183" s="171"/>
      <c r="C183" s="171"/>
      <c r="D183" s="171"/>
      <c r="E183" s="171"/>
      <c r="F183" s="171"/>
      <c r="G183" s="171"/>
      <c r="H183" s="171"/>
      <c r="I183" s="171"/>
      <c r="J183" s="8"/>
      <c r="K183" s="8"/>
      <c r="L183" s="8"/>
      <c r="M183" s="8"/>
      <c r="N183" s="8"/>
      <c r="O183" s="8"/>
      <c r="P183" s="8"/>
      <c r="Q183" s="8"/>
      <c r="R183" s="8"/>
    </row>
    <row r="184" spans="1:18" s="195" customFormat="1" ht="16.5" thickBot="1">
      <c r="A184" s="13" t="s">
        <v>30</v>
      </c>
      <c r="B184" s="13"/>
      <c r="C184" s="13"/>
      <c r="D184" s="13"/>
      <c r="E184" s="13"/>
      <c r="F184" s="13" t="s">
        <v>30</v>
      </c>
      <c r="G184" s="13"/>
      <c r="H184" s="13"/>
      <c r="I184" s="13"/>
      <c r="J184" s="8"/>
      <c r="K184" s="8"/>
      <c r="L184" s="8"/>
      <c r="M184" s="8"/>
      <c r="N184" s="8"/>
      <c r="O184" s="8"/>
      <c r="P184" s="8"/>
      <c r="Q184" s="8"/>
      <c r="R184" s="8"/>
    </row>
    <row r="185" spans="1:18" s="195" customFormat="1" ht="15.75">
      <c r="A185" s="172"/>
      <c r="B185" s="173" t="s">
        <v>42</v>
      </c>
      <c r="C185" s="213" t="s">
        <v>11</v>
      </c>
      <c r="D185" s="214" t="s">
        <v>32</v>
      </c>
      <c r="E185" s="13"/>
      <c r="F185" s="172"/>
      <c r="G185" s="173" t="s">
        <v>42</v>
      </c>
      <c r="H185" s="213" t="s">
        <v>11</v>
      </c>
      <c r="I185" s="214" t="s">
        <v>32</v>
      </c>
      <c r="J185" s="8"/>
      <c r="K185" s="8"/>
      <c r="L185" s="8"/>
      <c r="M185" s="8"/>
      <c r="N185" s="8"/>
      <c r="O185" s="8"/>
      <c r="P185" s="8"/>
      <c r="Q185" s="8"/>
      <c r="R185" s="8"/>
    </row>
    <row r="186" spans="1:18" s="195" customFormat="1" ht="15.75">
      <c r="A186" s="174" t="s">
        <v>43</v>
      </c>
      <c r="B186" s="166"/>
      <c r="C186" s="166"/>
      <c r="D186" s="175"/>
      <c r="E186" s="13"/>
      <c r="F186" s="174" t="s">
        <v>43</v>
      </c>
      <c r="G186" s="166"/>
      <c r="H186" s="166"/>
      <c r="I186" s="175"/>
      <c r="J186" s="8"/>
      <c r="K186" s="8"/>
      <c r="L186" s="8"/>
      <c r="M186" s="8"/>
      <c r="N186" s="8"/>
      <c r="O186" s="8"/>
      <c r="P186" s="8"/>
      <c r="Q186" s="8"/>
      <c r="R186" s="8"/>
    </row>
    <row r="187" spans="1:18" s="195" customFormat="1" ht="15.75">
      <c r="A187" s="174" t="s">
        <v>44</v>
      </c>
      <c r="B187" s="166"/>
      <c r="C187" s="166"/>
      <c r="D187" s="175"/>
      <c r="E187" s="13"/>
      <c r="F187" s="174" t="s">
        <v>44</v>
      </c>
      <c r="G187" s="166"/>
      <c r="H187" s="166"/>
      <c r="I187" s="175"/>
      <c r="J187" s="8"/>
      <c r="K187" s="8"/>
      <c r="L187" s="8"/>
      <c r="M187" s="8"/>
      <c r="N187" s="8"/>
      <c r="O187" s="8"/>
      <c r="P187" s="8"/>
      <c r="Q187" s="8"/>
      <c r="R187" s="8"/>
    </row>
    <row r="188" spans="1:18" s="195" customFormat="1" ht="16.5" thickBot="1">
      <c r="A188" s="176" t="s">
        <v>45</v>
      </c>
      <c r="B188" s="177"/>
      <c r="C188" s="177"/>
      <c r="D188" s="178"/>
      <c r="E188" s="13"/>
      <c r="F188" s="176" t="s">
        <v>45</v>
      </c>
      <c r="G188" s="177"/>
      <c r="H188" s="177"/>
      <c r="I188" s="17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s="195" customFormat="1" ht="15.75">
      <c r="A189" s="179" t="s">
        <v>31</v>
      </c>
      <c r="B189" s="180"/>
      <c r="C189" s="181"/>
      <c r="D189" s="182" t="s">
        <v>47</v>
      </c>
      <c r="E189" s="13"/>
      <c r="F189" s="179" t="s">
        <v>31</v>
      </c>
      <c r="G189" s="180"/>
      <c r="H189" s="181"/>
      <c r="I189" s="182" t="s">
        <v>47</v>
      </c>
      <c r="J189" s="8"/>
      <c r="K189" s="8"/>
      <c r="L189" s="8"/>
      <c r="M189" s="8"/>
      <c r="N189" s="8"/>
      <c r="O189" s="8"/>
      <c r="P189" s="8"/>
      <c r="Q189" s="8"/>
      <c r="R189" s="8"/>
    </row>
    <row r="190" spans="1:18" s="195" customFormat="1" ht="16.5" thickBot="1">
      <c r="A190" s="183" t="s">
        <v>33</v>
      </c>
      <c r="B190" s="184"/>
      <c r="C190" s="185"/>
      <c r="D190" s="186"/>
      <c r="E190" s="8"/>
      <c r="F190" s="183" t="s">
        <v>33</v>
      </c>
      <c r="G190" s="184"/>
      <c r="H190" s="185"/>
      <c r="I190" s="186"/>
      <c r="J190" s="8"/>
      <c r="K190" s="8"/>
      <c r="L190" s="8"/>
      <c r="M190" s="8"/>
      <c r="N190" s="8"/>
      <c r="O190" s="8"/>
      <c r="P190" s="8"/>
      <c r="Q190" s="8"/>
      <c r="R190" s="8"/>
    </row>
    <row r="191" spans="1:18" s="195" customFormat="1" ht="1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s="195" customFormat="1" ht="15" customHeight="1" thickBo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1:18" s="195" customFormat="1" ht="15.75">
      <c r="A193" s="189"/>
      <c r="B193" s="190" t="s">
        <v>23</v>
      </c>
      <c r="C193" s="191"/>
      <c r="D193" s="196"/>
      <c r="E193" s="13"/>
      <c r="F193" s="189"/>
      <c r="G193" s="190" t="s">
        <v>23</v>
      </c>
      <c r="H193" s="191"/>
      <c r="I193" s="196"/>
      <c r="J193" s="8"/>
      <c r="K193" s="8"/>
      <c r="L193" s="8"/>
      <c r="M193" s="8"/>
      <c r="N193" s="8"/>
      <c r="O193" s="8"/>
      <c r="P193" s="8"/>
      <c r="Q193" s="8"/>
      <c r="R193" s="8"/>
    </row>
    <row r="194" spans="1:18" s="20" customFormat="1" ht="16.5" thickBot="1">
      <c r="A194" s="192"/>
      <c r="B194" s="193" t="s">
        <v>25</v>
      </c>
      <c r="C194" s="194"/>
      <c r="D194" s="163"/>
      <c r="E194" s="13"/>
      <c r="F194" s="192"/>
      <c r="G194" s="193" t="s">
        <v>25</v>
      </c>
      <c r="H194" s="194"/>
      <c r="I194" s="163"/>
      <c r="J194" s="8"/>
      <c r="K194" s="8"/>
      <c r="L194" s="8"/>
      <c r="M194" s="8"/>
      <c r="N194" s="8"/>
      <c r="O194" s="8"/>
      <c r="P194" s="8"/>
      <c r="Q194" s="8"/>
      <c r="R194" s="8"/>
    </row>
    <row r="195" spans="1:18" s="20" customFormat="1" ht="15.75">
      <c r="A195" s="13"/>
      <c r="B195" s="13"/>
      <c r="C195" s="13"/>
      <c r="D195" s="13"/>
      <c r="E195" s="13"/>
      <c r="F195" s="13"/>
      <c r="G195" s="13"/>
      <c r="H195" s="13"/>
      <c r="I195" s="13"/>
      <c r="J195" s="8"/>
      <c r="K195" s="8"/>
      <c r="L195" s="8"/>
      <c r="M195" s="8"/>
      <c r="N195" s="8"/>
      <c r="O195" s="8"/>
      <c r="P195" s="8"/>
      <c r="Q195" s="8"/>
      <c r="R195" s="8"/>
    </row>
    <row r="196" spans="1:18" s="195" customFormat="1" ht="15.75">
      <c r="A196" s="13" t="s">
        <v>26</v>
      </c>
      <c r="B196" s="164" t="str">
        <f>Meldungen!$B$2</f>
        <v>bis Kreisliga</v>
      </c>
      <c r="C196" s="187"/>
      <c r="D196" s="13"/>
      <c r="E196" s="13"/>
      <c r="F196" s="13" t="s">
        <v>26</v>
      </c>
      <c r="G196" s="164" t="str">
        <f>Meldungen!$B$2</f>
        <v>bis Kreisliga</v>
      </c>
      <c r="H196" s="187"/>
      <c r="I196" s="13"/>
      <c r="J196" s="8"/>
      <c r="K196" s="8"/>
      <c r="L196" s="8"/>
      <c r="M196" s="8"/>
      <c r="N196" s="8"/>
      <c r="O196" s="8"/>
      <c r="P196" s="8"/>
      <c r="Q196" s="8"/>
      <c r="R196" s="8"/>
    </row>
    <row r="197" spans="1:18" s="195" customFormat="1" ht="15.75">
      <c r="A197" s="13"/>
      <c r="B197" s="13"/>
      <c r="C197" s="13"/>
      <c r="D197" s="13"/>
      <c r="E197" s="13"/>
      <c r="F197" s="13"/>
      <c r="G197" s="13"/>
      <c r="H197" s="13"/>
      <c r="I197" s="13"/>
      <c r="J197" s="8"/>
      <c r="K197" s="8"/>
      <c r="L197" s="8"/>
      <c r="M197" s="8"/>
      <c r="N197" s="8"/>
      <c r="O197" s="8"/>
      <c r="P197" s="8"/>
      <c r="Q197" s="8"/>
      <c r="R197" s="8"/>
    </row>
    <row r="198" spans="1:18" s="195" customFormat="1" ht="15.75">
      <c r="A198" s="166" t="str">
        <f>Gruppen!$B$40</f>
        <v>Gruppe 4</v>
      </c>
      <c r="B198" s="166" t="s">
        <v>36</v>
      </c>
      <c r="C198" s="166" t="s">
        <v>28</v>
      </c>
      <c r="D198" s="168">
        <v>4</v>
      </c>
      <c r="E198" s="13"/>
      <c r="F198" s="166" t="str">
        <f>Gruppen!$B$40</f>
        <v>Gruppe 4</v>
      </c>
      <c r="G198" s="166" t="s">
        <v>37</v>
      </c>
      <c r="H198" s="166" t="s">
        <v>28</v>
      </c>
      <c r="I198" s="168">
        <v>4</v>
      </c>
      <c r="J198" s="8"/>
      <c r="K198" s="8"/>
      <c r="L198" s="8"/>
      <c r="M198" s="8"/>
      <c r="N198" s="8"/>
      <c r="O198" s="8"/>
      <c r="P198" s="8"/>
      <c r="Q198" s="8"/>
      <c r="R198" s="8"/>
    </row>
    <row r="199" spans="1:18" s="195" customFormat="1" ht="16.5" thickBot="1">
      <c r="A199" s="215" t="str">
        <f>Gruppen!Y49</f>
        <v>Brackenheim</v>
      </c>
      <c r="B199" s="169" t="s">
        <v>19</v>
      </c>
      <c r="C199" s="215" t="str">
        <f>Gruppen!AE49</f>
        <v>Dickmanns</v>
      </c>
      <c r="D199" s="25"/>
      <c r="E199" s="13"/>
      <c r="F199" s="215" t="str">
        <f>Gruppen!Y50</f>
        <v>Steinheim</v>
      </c>
      <c r="G199" s="169" t="s">
        <v>19</v>
      </c>
      <c r="H199" s="215" t="str">
        <f>Gruppen!AE50</f>
        <v>Butter b.d. Fische III</v>
      </c>
      <c r="I199" s="25"/>
      <c r="J199" s="8"/>
      <c r="K199" s="8"/>
      <c r="L199" s="8"/>
      <c r="M199" s="8"/>
      <c r="N199" s="8"/>
      <c r="O199" s="8"/>
      <c r="P199" s="8"/>
      <c r="Q199" s="8"/>
      <c r="R199" s="8"/>
    </row>
    <row r="200" spans="1:18" s="195" customFormat="1" ht="15.75">
      <c r="A200" s="171"/>
      <c r="B200" s="188"/>
      <c r="C200" s="171"/>
      <c r="D200" s="13"/>
      <c r="E200" s="13"/>
      <c r="F200" s="171"/>
      <c r="G200" s="188"/>
      <c r="H200" s="171"/>
      <c r="I200" s="13"/>
      <c r="J200" s="8"/>
      <c r="K200" s="8"/>
      <c r="L200" s="8"/>
      <c r="M200" s="8"/>
      <c r="N200" s="8"/>
      <c r="O200" s="8"/>
      <c r="P200" s="8"/>
      <c r="Q200" s="8"/>
      <c r="R200" s="8"/>
    </row>
    <row r="201" spans="1:18" s="195" customFormat="1" ht="16.5" thickBot="1">
      <c r="A201" s="13" t="s">
        <v>30</v>
      </c>
      <c r="B201" s="13"/>
      <c r="C201" s="13"/>
      <c r="D201" s="13"/>
      <c r="E201" s="13"/>
      <c r="F201" s="13" t="s">
        <v>30</v>
      </c>
      <c r="G201" s="13"/>
      <c r="H201" s="13"/>
      <c r="I201" s="13"/>
      <c r="J201" s="8"/>
      <c r="K201" s="8"/>
      <c r="L201" s="8"/>
      <c r="M201" s="8"/>
      <c r="N201" s="8"/>
      <c r="O201" s="8"/>
      <c r="P201" s="8"/>
      <c r="Q201" s="8"/>
      <c r="R201" s="8"/>
    </row>
    <row r="202" spans="1:18" s="195" customFormat="1" ht="15.75">
      <c r="A202" s="172"/>
      <c r="B202" s="173" t="s">
        <v>42</v>
      </c>
      <c r="C202" s="213" t="s">
        <v>11</v>
      </c>
      <c r="D202" s="214" t="s">
        <v>32</v>
      </c>
      <c r="E202" s="13"/>
      <c r="F202" s="172"/>
      <c r="G202" s="173" t="s">
        <v>42</v>
      </c>
      <c r="H202" s="213" t="s">
        <v>11</v>
      </c>
      <c r="I202" s="214" t="s">
        <v>32</v>
      </c>
      <c r="J202" s="8"/>
      <c r="K202" s="8"/>
      <c r="L202" s="8"/>
      <c r="M202" s="8"/>
      <c r="N202" s="8"/>
      <c r="O202" s="8"/>
      <c r="P202" s="8"/>
      <c r="Q202" s="8"/>
      <c r="R202" s="8"/>
    </row>
    <row r="203" spans="1:18" s="195" customFormat="1" ht="15.75">
      <c r="A203" s="174" t="s">
        <v>43</v>
      </c>
      <c r="B203" s="166"/>
      <c r="C203" s="166"/>
      <c r="D203" s="175"/>
      <c r="E203" s="13"/>
      <c r="F203" s="174" t="s">
        <v>43</v>
      </c>
      <c r="G203" s="166"/>
      <c r="H203" s="166"/>
      <c r="I203" s="175"/>
      <c r="J203" s="8"/>
      <c r="K203" s="8"/>
      <c r="L203" s="8"/>
      <c r="M203" s="8"/>
      <c r="N203" s="8"/>
      <c r="O203" s="8"/>
      <c r="P203" s="8"/>
      <c r="Q203" s="8"/>
      <c r="R203" s="8"/>
    </row>
    <row r="204" spans="1:18" s="195" customFormat="1" ht="15.75">
      <c r="A204" s="174" t="s">
        <v>44</v>
      </c>
      <c r="B204" s="166"/>
      <c r="C204" s="166"/>
      <c r="D204" s="175"/>
      <c r="E204" s="13"/>
      <c r="F204" s="174" t="s">
        <v>44</v>
      </c>
      <c r="G204" s="166"/>
      <c r="H204" s="166"/>
      <c r="I204" s="175"/>
      <c r="J204" s="8"/>
      <c r="K204" s="8"/>
      <c r="L204" s="8"/>
      <c r="M204" s="8"/>
      <c r="N204" s="8"/>
      <c r="O204" s="8"/>
      <c r="P204" s="8"/>
      <c r="Q204" s="8"/>
      <c r="R204" s="8"/>
    </row>
    <row r="205" spans="1:18" s="195" customFormat="1" ht="16.5" thickBot="1">
      <c r="A205" s="176" t="s">
        <v>45</v>
      </c>
      <c r="B205" s="177"/>
      <c r="C205" s="177"/>
      <c r="D205" s="178"/>
      <c r="E205" s="13"/>
      <c r="F205" s="176" t="s">
        <v>45</v>
      </c>
      <c r="G205" s="177"/>
      <c r="H205" s="177"/>
      <c r="I205" s="178"/>
      <c r="J205" s="8"/>
      <c r="K205" s="8"/>
      <c r="L205" s="8"/>
      <c r="M205" s="8"/>
      <c r="N205" s="8"/>
      <c r="O205" s="8"/>
      <c r="P205" s="8"/>
      <c r="Q205" s="8"/>
      <c r="R205" s="8"/>
    </row>
    <row r="206" spans="1:18" s="195" customFormat="1" ht="15.75">
      <c r="A206" s="179" t="s">
        <v>31</v>
      </c>
      <c r="B206" s="180"/>
      <c r="C206" s="181"/>
      <c r="D206" s="182" t="s">
        <v>47</v>
      </c>
      <c r="E206" s="13"/>
      <c r="F206" s="179" t="s">
        <v>31</v>
      </c>
      <c r="G206" s="216"/>
      <c r="H206" s="181"/>
      <c r="I206" s="182" t="s">
        <v>47</v>
      </c>
      <c r="J206" s="8"/>
      <c r="K206" s="8"/>
      <c r="L206" s="8"/>
      <c r="M206" s="8"/>
      <c r="N206" s="8"/>
      <c r="O206" s="8"/>
      <c r="P206" s="8"/>
      <c r="Q206" s="8"/>
      <c r="R206" s="8"/>
    </row>
    <row r="207" spans="1:18" s="195" customFormat="1" ht="16.5" thickBot="1">
      <c r="A207" s="183" t="s">
        <v>33</v>
      </c>
      <c r="B207" s="184"/>
      <c r="C207" s="185"/>
      <c r="D207" s="186"/>
      <c r="E207" s="8"/>
      <c r="F207" s="183" t="s">
        <v>33</v>
      </c>
      <c r="G207" s="184"/>
      <c r="H207" s="185"/>
      <c r="I207" s="186"/>
      <c r="J207" s="8"/>
      <c r="K207" s="8"/>
      <c r="L207" s="8"/>
      <c r="M207" s="8"/>
      <c r="N207" s="8"/>
      <c r="O207" s="8"/>
      <c r="P207" s="8"/>
      <c r="Q207" s="8"/>
      <c r="R207" s="8"/>
    </row>
  </sheetData>
  <mergeCells count="36">
    <mergeCell ref="A1:D1"/>
    <mergeCell ref="F1:H1"/>
    <mergeCell ref="A2:D2"/>
    <mergeCell ref="F2:H2"/>
    <mergeCell ref="A18:D18"/>
    <mergeCell ref="F18:I18"/>
    <mergeCell ref="A19:D19"/>
    <mergeCell ref="F19:I19"/>
    <mergeCell ref="A35:D35"/>
    <mergeCell ref="F35:I35"/>
    <mergeCell ref="A36:D36"/>
    <mergeCell ref="F36:I36"/>
    <mergeCell ref="A54:D54"/>
    <mergeCell ref="F54:H54"/>
    <mergeCell ref="A55:D55"/>
    <mergeCell ref="F55:H55"/>
    <mergeCell ref="A71:D71"/>
    <mergeCell ref="F71:I71"/>
    <mergeCell ref="A72:D72"/>
    <mergeCell ref="F72:I72"/>
    <mergeCell ref="A88:D88"/>
    <mergeCell ref="F88:I88"/>
    <mergeCell ref="A89:D89"/>
    <mergeCell ref="F89:I89"/>
    <mergeCell ref="A106:D106"/>
    <mergeCell ref="F106:H106"/>
    <mergeCell ref="A107:D107"/>
    <mergeCell ref="F107:H107"/>
    <mergeCell ref="A123:D123"/>
    <mergeCell ref="F123:I123"/>
    <mergeCell ref="A124:D124"/>
    <mergeCell ref="F124:I124"/>
    <mergeCell ref="A140:D140"/>
    <mergeCell ref="F140:I140"/>
    <mergeCell ref="A141:D141"/>
    <mergeCell ref="F141:I141"/>
  </mergeCells>
  <printOptions horizontalCentered="1" verticalCentered="1"/>
  <pageMargins left="0.15748031496062992" right="0.11811023622047245" top="0.19685039370078741" bottom="0.19685039370078741" header="0.51181102362204722" footer="0.51181102362204722"/>
  <pageSetup paperSize="9" firstPageNumber="0" orientation="portrait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B18" sqref="B18"/>
    </sheetView>
  </sheetViews>
  <sheetFormatPr baseColWidth="10" defaultRowHeight="12.75"/>
  <cols>
    <col min="1" max="1" width="4.42578125" customWidth="1"/>
    <col min="2" max="2" width="19.140625" customWidth="1"/>
  </cols>
  <sheetData>
    <row r="1" spans="1:2">
      <c r="A1" t="s">
        <v>49</v>
      </c>
    </row>
    <row r="3" spans="1:2">
      <c r="A3">
        <v>1</v>
      </c>
      <c r="B3" t="str">
        <f>'8er_ko1_2'!I18</f>
        <v>TSG HN I</v>
      </c>
    </row>
    <row r="4" spans="1:2">
      <c r="A4">
        <v>2</v>
      </c>
    </row>
    <row r="5" spans="1:2">
      <c r="A5">
        <v>3</v>
      </c>
      <c r="B5" t="str">
        <f>'8er_ko1_2'!I37</f>
        <v>Bitzfeld II</v>
      </c>
    </row>
    <row r="6" spans="1:2">
      <c r="A6">
        <v>4</v>
      </c>
    </row>
    <row r="7" spans="1:2">
      <c r="A7">
        <v>5</v>
      </c>
      <c r="B7" t="str">
        <f>'8er_ko1_2'!I55</f>
        <v/>
      </c>
    </row>
    <row r="8" spans="1:2">
      <c r="A8">
        <v>6</v>
      </c>
    </row>
    <row r="9" spans="1:2">
      <c r="A9">
        <v>7</v>
      </c>
      <c r="B9" t="str">
        <f>'8er_ko1_2'!I74</f>
        <v/>
      </c>
    </row>
    <row r="10" spans="1:2">
      <c r="A10">
        <v>8</v>
      </c>
    </row>
    <row r="11" spans="1:2">
      <c r="A11">
        <v>9</v>
      </c>
      <c r="B11" t="str">
        <f>'8er_ko3_4'!I18</f>
        <v/>
      </c>
    </row>
    <row r="12" spans="1:2">
      <c r="A12">
        <v>10</v>
      </c>
    </row>
    <row r="13" spans="1:2">
      <c r="A13">
        <v>11</v>
      </c>
      <c r="B13" t="str">
        <f>'8er_ko3_4'!I37</f>
        <v/>
      </c>
    </row>
    <row r="14" spans="1:2">
      <c r="A14">
        <v>12</v>
      </c>
    </row>
    <row r="15" spans="1:2">
      <c r="A15">
        <v>13</v>
      </c>
      <c r="B15" t="str">
        <f>'8er_ko3_4'!I55</f>
        <v/>
      </c>
    </row>
    <row r="16" spans="1:2">
      <c r="A16">
        <v>14</v>
      </c>
    </row>
    <row r="17" spans="1:2">
      <c r="A17">
        <v>15</v>
      </c>
      <c r="B17" t="str">
        <f>'8er_ko3_4'!I74</f>
        <v/>
      </c>
    </row>
    <row r="18" spans="1:2">
      <c r="A18">
        <v>16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09"/>
  <sheetViews>
    <sheetView topLeftCell="A51" workbookViewId="0">
      <selection activeCell="F53" sqref="F53:I69"/>
    </sheetView>
  </sheetViews>
  <sheetFormatPr baseColWidth="10" defaultColWidth="11" defaultRowHeight="12.75"/>
  <cols>
    <col min="1" max="1" width="14.7109375" style="8" customWidth="1"/>
    <col min="2" max="3" width="12.85546875" style="8" customWidth="1"/>
    <col min="4" max="4" width="6.5703125" style="8" customWidth="1"/>
    <col min="5" max="5" width="5.140625" style="8" customWidth="1"/>
    <col min="6" max="6" width="14.7109375" style="8" customWidth="1"/>
    <col min="7" max="8" width="12.85546875" style="8" customWidth="1"/>
    <col min="9" max="9" width="6.5703125" style="8" customWidth="1"/>
    <col min="10" max="10" width="14.7109375" style="8" customWidth="1"/>
    <col min="11" max="11" width="6.42578125" style="8" customWidth="1"/>
    <col min="12" max="12" width="14.7109375" style="8" customWidth="1"/>
    <col min="13" max="13" width="6.85546875" style="8" customWidth="1"/>
    <col min="14" max="14" width="5.140625" style="8" customWidth="1"/>
    <col min="15" max="15" width="14.7109375" style="8" customWidth="1"/>
    <col min="16" max="16" width="6.42578125" style="8" customWidth="1"/>
    <col min="17" max="17" width="14.7109375" style="8" customWidth="1"/>
    <col min="18" max="18" width="6.85546875" style="8" customWidth="1"/>
    <col min="19" max="16384" width="11" style="8"/>
  </cols>
  <sheetData>
    <row r="1" spans="1:18" s="13" customFormat="1" ht="15.75">
      <c r="A1" s="229" t="s">
        <v>23</v>
      </c>
      <c r="B1" s="229"/>
      <c r="C1" s="229"/>
      <c r="D1" s="229"/>
      <c r="F1" s="240" t="s">
        <v>23</v>
      </c>
      <c r="G1" s="240"/>
      <c r="H1" s="240"/>
      <c r="I1" s="162" t="s">
        <v>24</v>
      </c>
      <c r="J1" s="8"/>
      <c r="K1" s="8"/>
      <c r="L1" s="8"/>
      <c r="M1" s="8"/>
      <c r="N1" s="8"/>
      <c r="O1" s="8"/>
      <c r="P1" s="8"/>
      <c r="Q1" s="8"/>
      <c r="R1" s="8"/>
    </row>
    <row r="2" spans="1:18" s="13" customFormat="1" ht="16.5" thickBot="1">
      <c r="A2" s="228" t="s">
        <v>25</v>
      </c>
      <c r="B2" s="228"/>
      <c r="C2" s="228"/>
      <c r="D2" s="228"/>
      <c r="F2" s="241" t="s">
        <v>25</v>
      </c>
      <c r="G2" s="241"/>
      <c r="H2" s="241"/>
      <c r="I2" s="163"/>
      <c r="J2" s="8"/>
      <c r="K2" s="8"/>
      <c r="L2" s="8"/>
      <c r="M2" s="8"/>
      <c r="N2" s="8"/>
      <c r="O2" s="8"/>
      <c r="P2" s="8"/>
      <c r="Q2" s="8"/>
      <c r="R2" s="8"/>
    </row>
    <row r="3" spans="1:18" s="13" customFormat="1" ht="15.75">
      <c r="J3" s="8"/>
      <c r="K3" s="8"/>
      <c r="L3" s="8"/>
      <c r="M3" s="8"/>
      <c r="N3" s="8"/>
      <c r="O3" s="8"/>
      <c r="P3" s="8"/>
      <c r="Q3" s="8"/>
      <c r="R3" s="8"/>
    </row>
    <row r="4" spans="1:18" s="13" customFormat="1" ht="15.75">
      <c r="A4" s="13" t="s">
        <v>26</v>
      </c>
      <c r="B4" s="164" t="str">
        <f>Meldungen!$B$2</f>
        <v>bis Kreisliga</v>
      </c>
      <c r="C4" s="165"/>
      <c r="F4" s="13" t="s">
        <v>26</v>
      </c>
      <c r="G4" s="164" t="str">
        <f>Meldungen!$B$2</f>
        <v>bis Kreisliga</v>
      </c>
      <c r="H4" s="165"/>
      <c r="J4" s="8"/>
      <c r="K4" s="8"/>
      <c r="L4" s="8"/>
      <c r="M4" s="8"/>
      <c r="N4" s="8"/>
      <c r="O4" s="8"/>
      <c r="P4" s="8"/>
      <c r="Q4" s="8"/>
      <c r="R4" s="8"/>
    </row>
    <row r="5" spans="1:18" s="13" customFormat="1" ht="15.75">
      <c r="J5" s="8"/>
      <c r="K5" s="8"/>
      <c r="L5" s="8"/>
      <c r="M5" s="8"/>
      <c r="N5" s="8"/>
      <c r="O5" s="8"/>
      <c r="P5" s="8"/>
      <c r="Q5" s="8"/>
      <c r="R5" s="8"/>
    </row>
    <row r="6" spans="1:18" s="13" customFormat="1" ht="15.75">
      <c r="A6" s="224" t="s">
        <v>57</v>
      </c>
      <c r="B6" s="166"/>
      <c r="C6" s="167" t="s">
        <v>28</v>
      </c>
      <c r="D6" s="168"/>
      <c r="F6" s="224" t="s">
        <v>57</v>
      </c>
      <c r="G6" s="166"/>
      <c r="H6" s="167" t="s">
        <v>28</v>
      </c>
      <c r="I6" s="168"/>
      <c r="J6" s="8"/>
      <c r="K6" s="8"/>
      <c r="L6" s="8"/>
      <c r="M6" s="8"/>
      <c r="N6" s="8"/>
      <c r="O6" s="8"/>
      <c r="P6" s="8"/>
      <c r="Q6" s="8"/>
      <c r="R6" s="8"/>
    </row>
    <row r="7" spans="1:18" s="13" customFormat="1" ht="16.5" thickBot="1">
      <c r="A7" s="215" t="str">
        <f>'8er_ko1_2'!C7</f>
        <v>Butter bei de Fische I</v>
      </c>
      <c r="B7" s="169" t="s">
        <v>19</v>
      </c>
      <c r="C7" s="215" t="str">
        <f>'8er_ko1_2'!C11</f>
        <v>TSG HN II</v>
      </c>
      <c r="D7" s="169"/>
      <c r="E7" s="170"/>
      <c r="F7" s="215" t="str">
        <f>'8er_ko1_2'!C13</f>
        <v>Butter b.d.Fische II</v>
      </c>
      <c r="G7" s="169" t="s">
        <v>19</v>
      </c>
      <c r="H7" s="215" t="str">
        <f>'8er_ko1_2'!C17</f>
        <v>Brackenheim</v>
      </c>
      <c r="I7" s="169"/>
      <c r="J7" s="8"/>
      <c r="K7" s="8"/>
      <c r="L7" s="8"/>
      <c r="M7" s="8"/>
      <c r="N7" s="8"/>
      <c r="O7" s="8"/>
      <c r="P7" s="8"/>
      <c r="Q7" s="8"/>
      <c r="R7" s="8"/>
    </row>
    <row r="8" spans="1:18" s="13" customFormat="1" ht="15.75">
      <c r="A8" s="171"/>
      <c r="B8" s="170"/>
      <c r="C8" s="171"/>
      <c r="D8" s="170"/>
      <c r="E8" s="170"/>
      <c r="F8" s="171"/>
      <c r="G8" s="170"/>
      <c r="H8" s="171"/>
      <c r="J8" s="8"/>
      <c r="K8" s="8"/>
      <c r="L8" s="8"/>
      <c r="M8" s="8"/>
      <c r="N8" s="8"/>
      <c r="O8" s="8"/>
      <c r="P8" s="8"/>
      <c r="Q8" s="8"/>
      <c r="R8" s="8"/>
    </row>
    <row r="9" spans="1:18" s="13" customFormat="1" ht="16.5" thickBot="1">
      <c r="A9" s="13" t="s">
        <v>30</v>
      </c>
      <c r="F9" s="13" t="s">
        <v>30</v>
      </c>
      <c r="J9" s="8"/>
      <c r="K9" s="8"/>
      <c r="L9" s="8"/>
      <c r="M9" s="8"/>
      <c r="N9" s="8"/>
      <c r="O9" s="8"/>
      <c r="P9" s="8"/>
      <c r="Q9" s="8"/>
      <c r="R9" s="8"/>
    </row>
    <row r="10" spans="1:18" s="13" customFormat="1" ht="15.75">
      <c r="A10" s="172"/>
      <c r="B10" s="173" t="s">
        <v>42</v>
      </c>
      <c r="C10" s="213" t="s">
        <v>11</v>
      </c>
      <c r="D10" s="214" t="s">
        <v>32</v>
      </c>
      <c r="F10" s="172"/>
      <c r="G10" s="173" t="s">
        <v>42</v>
      </c>
      <c r="H10" s="213" t="s">
        <v>11</v>
      </c>
      <c r="I10" s="214" t="s">
        <v>32</v>
      </c>
      <c r="J10" s="8"/>
      <c r="K10" s="8"/>
      <c r="L10" s="8"/>
      <c r="M10" s="8"/>
      <c r="N10" s="8"/>
      <c r="O10" s="8"/>
      <c r="P10" s="8"/>
      <c r="Q10" s="8"/>
      <c r="R10" s="8"/>
    </row>
    <row r="11" spans="1:18" s="13" customFormat="1" ht="15.75">
      <c r="A11" s="174" t="s">
        <v>43</v>
      </c>
      <c r="B11" s="166"/>
      <c r="C11" s="166"/>
      <c r="D11" s="175"/>
      <c r="F11" s="174" t="s">
        <v>43</v>
      </c>
      <c r="G11" s="166"/>
      <c r="H11" s="166"/>
      <c r="I11" s="175"/>
      <c r="J11" s="8"/>
      <c r="K11" s="8"/>
      <c r="L11" s="8"/>
      <c r="M11" s="8"/>
      <c r="N11" s="8"/>
      <c r="O11" s="8"/>
      <c r="P11" s="8"/>
      <c r="Q11" s="8"/>
      <c r="R11" s="8"/>
    </row>
    <row r="12" spans="1:18" s="13" customFormat="1" ht="15.75">
      <c r="A12" s="174" t="s">
        <v>44</v>
      </c>
      <c r="B12" s="166"/>
      <c r="C12" s="166"/>
      <c r="D12" s="175"/>
      <c r="F12" s="174" t="s">
        <v>44</v>
      </c>
      <c r="G12" s="166"/>
      <c r="H12" s="166"/>
      <c r="I12" s="175"/>
      <c r="J12" s="8"/>
      <c r="K12" s="8"/>
      <c r="L12" s="8"/>
      <c r="M12" s="8"/>
      <c r="N12" s="8"/>
      <c r="O12" s="8"/>
      <c r="P12" s="8"/>
      <c r="Q12" s="8"/>
      <c r="R12" s="8"/>
    </row>
    <row r="13" spans="1:18" s="13" customFormat="1" ht="16.5" thickBot="1">
      <c r="A13" s="176" t="s">
        <v>45</v>
      </c>
      <c r="B13" s="177"/>
      <c r="C13" s="177"/>
      <c r="D13" s="178"/>
      <c r="F13" s="176" t="s">
        <v>45</v>
      </c>
      <c r="G13" s="177"/>
      <c r="H13" s="177"/>
      <c r="I13" s="178"/>
      <c r="J13" s="8"/>
      <c r="K13" s="8"/>
      <c r="L13" s="8"/>
      <c r="M13" s="8"/>
      <c r="N13" s="8"/>
      <c r="O13" s="8"/>
      <c r="P13" s="8"/>
      <c r="Q13" s="8"/>
      <c r="R13" s="8"/>
    </row>
    <row r="14" spans="1:18" s="13" customFormat="1" ht="15.75">
      <c r="A14" s="179" t="s">
        <v>31</v>
      </c>
      <c r="B14" s="180"/>
      <c r="C14" s="181"/>
      <c r="D14" s="182" t="s">
        <v>47</v>
      </c>
      <c r="F14" s="179" t="s">
        <v>31</v>
      </c>
      <c r="G14" s="180"/>
      <c r="H14" s="181"/>
      <c r="I14" s="182" t="s">
        <v>47</v>
      </c>
      <c r="J14" s="8"/>
      <c r="K14" s="8"/>
      <c r="L14" s="8"/>
      <c r="M14" s="8"/>
      <c r="N14" s="8"/>
      <c r="O14" s="8"/>
      <c r="P14" s="8"/>
      <c r="Q14" s="8"/>
      <c r="R14" s="8"/>
    </row>
    <row r="15" spans="1:18" ht="16.5" thickBot="1">
      <c r="A15" s="183" t="s">
        <v>33</v>
      </c>
      <c r="B15" s="184"/>
      <c r="C15" s="185"/>
      <c r="D15" s="186"/>
      <c r="F15" s="183" t="s">
        <v>33</v>
      </c>
      <c r="G15" s="184"/>
      <c r="H15" s="185"/>
      <c r="I15" s="186"/>
    </row>
    <row r="16" spans="1:18" ht="15" customHeight="1"/>
    <row r="17" spans="1:9" ht="13.5" thickBot="1"/>
    <row r="18" spans="1:9" ht="15.75">
      <c r="A18" s="229" t="s">
        <v>23</v>
      </c>
      <c r="B18" s="229"/>
      <c r="C18" s="229"/>
      <c r="D18" s="229"/>
      <c r="E18" s="13"/>
      <c r="F18" s="229" t="s">
        <v>23</v>
      </c>
      <c r="G18" s="229"/>
      <c r="H18" s="229"/>
      <c r="I18" s="229"/>
    </row>
    <row r="19" spans="1:9" ht="16.5" thickBot="1">
      <c r="A19" s="228" t="s">
        <v>25</v>
      </c>
      <c r="B19" s="228"/>
      <c r="C19" s="228"/>
      <c r="D19" s="228"/>
      <c r="E19" s="13"/>
      <c r="F19" s="228" t="s">
        <v>25</v>
      </c>
      <c r="G19" s="228"/>
      <c r="H19" s="228"/>
      <c r="I19" s="228"/>
    </row>
    <row r="20" spans="1:9" ht="15.7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>
      <c r="A21" s="13" t="s">
        <v>26</v>
      </c>
      <c r="B21" s="164" t="str">
        <f>Meldungen!$B$2</f>
        <v>bis Kreisliga</v>
      </c>
      <c r="C21" s="187"/>
      <c r="D21" s="13"/>
      <c r="E21" s="13"/>
      <c r="F21" s="13" t="s">
        <v>26</v>
      </c>
      <c r="G21" s="164" t="str">
        <f>Meldungen!$B$2</f>
        <v>bis Kreisliga</v>
      </c>
      <c r="H21" s="187"/>
      <c r="I21" s="13"/>
    </row>
    <row r="22" spans="1:9" ht="15.7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>
      <c r="A23" s="224" t="s">
        <v>57</v>
      </c>
      <c r="B23" s="166"/>
      <c r="C23" s="167" t="s">
        <v>28</v>
      </c>
      <c r="D23" s="168"/>
      <c r="E23" s="13"/>
      <c r="F23" s="224" t="s">
        <v>57</v>
      </c>
      <c r="G23" s="166"/>
      <c r="H23" s="167" t="s">
        <v>28</v>
      </c>
      <c r="I23" s="168"/>
    </row>
    <row r="24" spans="1:9" ht="16.5" thickBot="1">
      <c r="A24" s="215" t="str">
        <f>'8er_ko1_2'!C19</f>
        <v>TSG HN I</v>
      </c>
      <c r="B24" s="169" t="s">
        <v>19</v>
      </c>
      <c r="C24" s="215" t="str">
        <f>'8er_ko1_2'!C23</f>
        <v>Dickmanns</v>
      </c>
      <c r="D24" s="169"/>
      <c r="E24" s="170"/>
      <c r="F24" s="215" t="str">
        <f>'8er_ko1_2'!C25</f>
        <v>Ilsfeld I</v>
      </c>
      <c r="G24" s="169" t="s">
        <v>19</v>
      </c>
      <c r="H24" s="215" t="str">
        <f>'8er_ko1_2'!C29</f>
        <v>Bitzfeld II</v>
      </c>
      <c r="I24" s="25"/>
    </row>
    <row r="25" spans="1:9" ht="15.75">
      <c r="A25" s="171"/>
      <c r="B25" s="188"/>
      <c r="C25" s="171"/>
      <c r="D25" s="13"/>
      <c r="E25" s="13"/>
      <c r="F25" s="171"/>
      <c r="G25" s="188"/>
      <c r="H25" s="171"/>
      <c r="I25" s="13"/>
    </row>
    <row r="26" spans="1:9" ht="16.5" thickBot="1">
      <c r="A26" s="13" t="s">
        <v>30</v>
      </c>
      <c r="B26" s="13"/>
      <c r="C26" s="13"/>
      <c r="D26" s="13"/>
      <c r="E26" s="13"/>
      <c r="F26" s="13" t="s">
        <v>30</v>
      </c>
      <c r="G26" s="13"/>
      <c r="H26" s="13"/>
      <c r="I26" s="13"/>
    </row>
    <row r="27" spans="1:9" ht="15.75">
      <c r="A27" s="172"/>
      <c r="B27" s="173" t="s">
        <v>42</v>
      </c>
      <c r="C27" s="213" t="s">
        <v>11</v>
      </c>
      <c r="D27" s="214" t="s">
        <v>32</v>
      </c>
      <c r="E27" s="13"/>
      <c r="F27" s="172"/>
      <c r="G27" s="173" t="s">
        <v>42</v>
      </c>
      <c r="H27" s="213" t="s">
        <v>11</v>
      </c>
      <c r="I27" s="214" t="s">
        <v>32</v>
      </c>
    </row>
    <row r="28" spans="1:9" ht="15.75">
      <c r="A28" s="174" t="s">
        <v>43</v>
      </c>
      <c r="B28" s="166"/>
      <c r="C28" s="166"/>
      <c r="D28" s="175"/>
      <c r="E28" s="13"/>
      <c r="F28" s="174" t="s">
        <v>43</v>
      </c>
      <c r="G28" s="166"/>
      <c r="H28" s="166"/>
      <c r="I28" s="175"/>
    </row>
    <row r="29" spans="1:9" ht="15.75">
      <c r="A29" s="174" t="s">
        <v>44</v>
      </c>
      <c r="B29" s="166"/>
      <c r="C29" s="166"/>
      <c r="D29" s="175"/>
      <c r="E29" s="13"/>
      <c r="F29" s="174" t="s">
        <v>44</v>
      </c>
      <c r="G29" s="166"/>
      <c r="H29" s="166"/>
      <c r="I29" s="175"/>
    </row>
    <row r="30" spans="1:9" ht="16.5" thickBot="1">
      <c r="A30" s="176" t="s">
        <v>45</v>
      </c>
      <c r="B30" s="177"/>
      <c r="C30" s="177"/>
      <c r="D30" s="178"/>
      <c r="E30" s="13"/>
      <c r="F30" s="176" t="s">
        <v>45</v>
      </c>
      <c r="G30" s="177"/>
      <c r="H30" s="177"/>
      <c r="I30" s="178"/>
    </row>
    <row r="31" spans="1:9" ht="15.75">
      <c r="A31" s="179" t="s">
        <v>31</v>
      </c>
      <c r="B31" s="180"/>
      <c r="C31" s="181"/>
      <c r="D31" s="182" t="s">
        <v>47</v>
      </c>
      <c r="E31" s="13"/>
      <c r="F31" s="179" t="s">
        <v>31</v>
      </c>
      <c r="G31" s="180"/>
      <c r="H31" s="181"/>
      <c r="I31" s="182" t="s">
        <v>47</v>
      </c>
    </row>
    <row r="32" spans="1:9" ht="16.5" thickBot="1">
      <c r="A32" s="183" t="s">
        <v>33</v>
      </c>
      <c r="B32" s="184"/>
      <c r="C32" s="185"/>
      <c r="D32" s="186"/>
      <c r="F32" s="183" t="s">
        <v>33</v>
      </c>
      <c r="G32" s="184"/>
      <c r="H32" s="185"/>
      <c r="I32" s="186"/>
    </row>
    <row r="34" spans="1:9" ht="13.5" thickBot="1"/>
    <row r="35" spans="1:9" ht="15.75">
      <c r="A35" s="229" t="s">
        <v>23</v>
      </c>
      <c r="B35" s="229"/>
      <c r="C35" s="229"/>
      <c r="D35" s="229"/>
      <c r="E35" s="13"/>
      <c r="F35" s="229" t="s">
        <v>23</v>
      </c>
      <c r="G35" s="229"/>
      <c r="H35" s="229"/>
      <c r="I35" s="229"/>
    </row>
    <row r="36" spans="1:9" ht="16.5" thickBot="1">
      <c r="A36" s="228" t="s">
        <v>25</v>
      </c>
      <c r="B36" s="228"/>
      <c r="C36" s="228"/>
      <c r="D36" s="228"/>
      <c r="E36" s="13"/>
      <c r="F36" s="228" t="s">
        <v>25</v>
      </c>
      <c r="G36" s="228"/>
      <c r="H36" s="228"/>
      <c r="I36" s="228"/>
    </row>
    <row r="37" spans="1:9" ht="15.7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>
      <c r="A38" s="13" t="s">
        <v>26</v>
      </c>
      <c r="B38" s="164" t="str">
        <f>Meldungen!$B$2</f>
        <v>bis Kreisliga</v>
      </c>
      <c r="C38" s="187"/>
      <c r="D38" s="13"/>
      <c r="E38" s="13"/>
      <c r="F38" s="13" t="s">
        <v>26</v>
      </c>
      <c r="G38" s="164" t="str">
        <f>Meldungen!$B$2</f>
        <v>bis Kreisliga</v>
      </c>
      <c r="H38" s="187"/>
      <c r="I38" s="13"/>
    </row>
    <row r="39" spans="1:9" ht="15.7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>
      <c r="A40" s="224" t="s">
        <v>56</v>
      </c>
      <c r="B40" s="166"/>
      <c r="C40" s="167" t="s">
        <v>28</v>
      </c>
      <c r="D40" s="168"/>
      <c r="E40" s="13"/>
      <c r="F40" s="224" t="s">
        <v>56</v>
      </c>
      <c r="G40" s="166"/>
      <c r="H40" s="167" t="s">
        <v>28</v>
      </c>
      <c r="I40" s="168"/>
    </row>
    <row r="41" spans="1:9" ht="16.5" thickBot="1">
      <c r="A41" s="215" t="str">
        <f>'8er_ko1_2'!E9</f>
        <v>Butter bei de Fische I</v>
      </c>
      <c r="B41" s="169" t="s">
        <v>19</v>
      </c>
      <c r="C41" s="215" t="str">
        <f>'8er_ko1_2'!E15</f>
        <v>Brackenheim</v>
      </c>
      <c r="D41" s="169"/>
      <c r="E41" s="170"/>
      <c r="F41" s="215" t="str">
        <f>'8er_ko1_2'!E21</f>
        <v>TSG HN I</v>
      </c>
      <c r="G41" s="169" t="s">
        <v>19</v>
      </c>
      <c r="H41" s="215" t="str">
        <f>'8er_ko1_2'!E27</f>
        <v>Bitzfeld II</v>
      </c>
      <c r="I41" s="25"/>
    </row>
    <row r="42" spans="1:9" ht="15.75">
      <c r="A42" s="171"/>
      <c r="B42" s="188"/>
      <c r="C42" s="171"/>
      <c r="D42" s="13"/>
      <c r="E42" s="13"/>
      <c r="F42" s="171"/>
      <c r="G42" s="188"/>
      <c r="H42" s="171"/>
      <c r="I42" s="13"/>
    </row>
    <row r="43" spans="1:9" ht="16.5" thickBot="1">
      <c r="A43" s="13" t="s">
        <v>30</v>
      </c>
      <c r="B43" s="13"/>
      <c r="C43" s="13"/>
      <c r="D43" s="13"/>
      <c r="E43" s="13"/>
      <c r="F43" s="13" t="s">
        <v>30</v>
      </c>
      <c r="G43" s="13"/>
      <c r="H43" s="13"/>
      <c r="I43" s="13"/>
    </row>
    <row r="44" spans="1:9" ht="15.75">
      <c r="A44" s="172"/>
      <c r="B44" s="173" t="s">
        <v>42</v>
      </c>
      <c r="C44" s="213" t="s">
        <v>11</v>
      </c>
      <c r="D44" s="214" t="s">
        <v>32</v>
      </c>
      <c r="E44" s="13"/>
      <c r="F44" s="172"/>
      <c r="G44" s="173" t="s">
        <v>42</v>
      </c>
      <c r="H44" s="213" t="s">
        <v>11</v>
      </c>
      <c r="I44" s="214" t="s">
        <v>32</v>
      </c>
    </row>
    <row r="45" spans="1:9" ht="15.75">
      <c r="A45" s="174" t="s">
        <v>43</v>
      </c>
      <c r="B45" s="166"/>
      <c r="C45" s="166"/>
      <c r="D45" s="175"/>
      <c r="E45" s="13"/>
      <c r="F45" s="174" t="s">
        <v>43</v>
      </c>
      <c r="G45" s="166"/>
      <c r="H45" s="166"/>
      <c r="I45" s="175"/>
    </row>
    <row r="46" spans="1:9" ht="15.75">
      <c r="A46" s="174" t="s">
        <v>44</v>
      </c>
      <c r="B46" s="166"/>
      <c r="C46" s="166"/>
      <c r="D46" s="175"/>
      <c r="E46" s="13"/>
      <c r="F46" s="174" t="s">
        <v>44</v>
      </c>
      <c r="G46" s="166"/>
      <c r="H46" s="166"/>
      <c r="I46" s="175"/>
    </row>
    <row r="47" spans="1:9" ht="16.5" thickBot="1">
      <c r="A47" s="176" t="s">
        <v>45</v>
      </c>
      <c r="B47" s="177"/>
      <c r="C47" s="177"/>
      <c r="D47" s="178"/>
      <c r="E47" s="13"/>
      <c r="F47" s="176" t="s">
        <v>45</v>
      </c>
      <c r="G47" s="177"/>
      <c r="H47" s="177"/>
      <c r="I47" s="178"/>
    </row>
    <row r="48" spans="1:9" ht="15.75">
      <c r="A48" s="198" t="s">
        <v>31</v>
      </c>
      <c r="B48" s="199"/>
      <c r="C48" s="200"/>
      <c r="D48" s="182" t="s">
        <v>47</v>
      </c>
      <c r="E48" s="13"/>
      <c r="F48" s="198" t="s">
        <v>31</v>
      </c>
      <c r="G48" s="199"/>
      <c r="H48" s="200"/>
      <c r="I48" s="182" t="s">
        <v>47</v>
      </c>
    </row>
    <row r="49" spans="1:9" ht="16.5" thickBot="1">
      <c r="A49" s="201" t="s">
        <v>33</v>
      </c>
      <c r="B49" s="202"/>
      <c r="C49" s="203"/>
      <c r="D49" s="204"/>
      <c r="F49" s="201" t="s">
        <v>33</v>
      </c>
      <c r="G49" s="202"/>
      <c r="H49" s="203"/>
      <c r="I49" s="204"/>
    </row>
    <row r="50" spans="1:9" ht="15.75">
      <c r="A50" s="197"/>
      <c r="B50" s="24"/>
      <c r="C50" s="24"/>
      <c r="D50" s="24"/>
      <c r="E50" s="195"/>
      <c r="F50" s="197"/>
      <c r="G50" s="24"/>
      <c r="H50" s="24"/>
      <c r="I50" s="24"/>
    </row>
    <row r="51" spans="1:9" ht="15.75">
      <c r="A51" s="197"/>
      <c r="B51" s="24"/>
      <c r="C51" s="24"/>
      <c r="D51" s="24"/>
      <c r="E51" s="195"/>
      <c r="F51" s="197"/>
      <c r="G51" s="24"/>
      <c r="H51" s="24"/>
      <c r="I51" s="24"/>
    </row>
    <row r="52" spans="1:9" ht="15.75">
      <c r="A52" s="197"/>
      <c r="B52" s="24"/>
      <c r="C52" s="24"/>
      <c r="D52" s="24"/>
      <c r="E52" s="195"/>
      <c r="F52" s="197"/>
      <c r="G52" s="24"/>
      <c r="H52" s="24"/>
      <c r="I52" s="24"/>
    </row>
    <row r="53" spans="1:9" ht="16.5" thickBot="1">
      <c r="A53" s="197"/>
      <c r="B53" s="24"/>
      <c r="C53" s="24"/>
      <c r="D53" s="24"/>
      <c r="E53" s="195"/>
      <c r="F53" s="223"/>
      <c r="G53" s="217"/>
      <c r="H53" s="217"/>
      <c r="I53" s="217"/>
    </row>
    <row r="54" spans="1:9" ht="15.75">
      <c r="A54" s="230" t="s">
        <v>23</v>
      </c>
      <c r="B54" s="231"/>
      <c r="C54" s="231"/>
      <c r="D54" s="232"/>
      <c r="E54" s="13"/>
      <c r="F54" s="230" t="s">
        <v>23</v>
      </c>
      <c r="G54" s="231"/>
      <c r="H54" s="231"/>
      <c r="I54" s="232"/>
    </row>
    <row r="55" spans="1:9" ht="16.5" thickBot="1">
      <c r="A55" s="235" t="s">
        <v>25</v>
      </c>
      <c r="B55" s="236"/>
      <c r="C55" s="236"/>
      <c r="D55" s="237"/>
      <c r="E55" s="13"/>
      <c r="F55" s="235" t="s">
        <v>25</v>
      </c>
      <c r="G55" s="236"/>
      <c r="H55" s="236"/>
      <c r="I55" s="237"/>
    </row>
    <row r="56" spans="1:9" ht="15.7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15.75">
      <c r="A57" s="13" t="s">
        <v>26</v>
      </c>
      <c r="B57" s="164" t="str">
        <f>Meldungen!$B$2</f>
        <v>bis Kreisliga</v>
      </c>
      <c r="C57" s="187"/>
      <c r="D57" s="13"/>
      <c r="E57" s="13"/>
      <c r="F57" s="13" t="s">
        <v>26</v>
      </c>
      <c r="G57" s="164" t="str">
        <f>Meldungen!$B$2</f>
        <v>bis Kreisliga</v>
      </c>
      <c r="H57" s="187"/>
      <c r="I57" s="13"/>
    </row>
    <row r="58" spans="1:9" ht="15.7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5.75">
      <c r="A59" s="224" t="s">
        <v>58</v>
      </c>
      <c r="B59" s="166"/>
      <c r="C59" s="166" t="s">
        <v>28</v>
      </c>
      <c r="D59" s="168"/>
      <c r="E59" s="13"/>
      <c r="F59" s="224" t="s">
        <v>59</v>
      </c>
      <c r="G59" s="166"/>
      <c r="H59" s="166" t="s">
        <v>28</v>
      </c>
      <c r="I59" s="168"/>
    </row>
    <row r="60" spans="1:9" ht="16.5" thickBot="1">
      <c r="A60" s="215" t="str">
        <f>'8er_ko1_2'!G12</f>
        <v>Butter bei de Fische I</v>
      </c>
      <c r="B60" s="169" t="s">
        <v>19</v>
      </c>
      <c r="C60" s="215" t="str">
        <f>'8er_ko1_2'!G24</f>
        <v>TSG HN I</v>
      </c>
      <c r="D60" s="169"/>
      <c r="E60" s="170"/>
      <c r="F60" s="215" t="str">
        <f>'8er_ko1_2'!G31</f>
        <v>Brackenheim</v>
      </c>
      <c r="G60" s="169" t="s">
        <v>19</v>
      </c>
      <c r="H60" s="215" t="str">
        <f>'8er_ko1_2'!G43</f>
        <v>Bitzfeld II</v>
      </c>
      <c r="I60" s="169"/>
    </row>
    <row r="61" spans="1:9" ht="15.75">
      <c r="A61" s="171"/>
      <c r="B61" s="170"/>
      <c r="C61" s="171"/>
      <c r="D61" s="170"/>
      <c r="E61" s="170"/>
      <c r="F61" s="171"/>
      <c r="G61" s="170"/>
      <c r="H61" s="171"/>
      <c r="I61" s="170"/>
    </row>
    <row r="62" spans="1:9" ht="16.5" thickBot="1">
      <c r="A62" s="13" t="s">
        <v>30</v>
      </c>
      <c r="B62" s="13"/>
      <c r="C62" s="13"/>
      <c r="D62" s="13"/>
      <c r="E62" s="13"/>
      <c r="F62" s="13" t="s">
        <v>30</v>
      </c>
      <c r="G62" s="13"/>
      <c r="H62" s="13"/>
      <c r="I62" s="13"/>
    </row>
    <row r="63" spans="1:9" ht="15.75">
      <c r="A63" s="172"/>
      <c r="B63" s="173" t="s">
        <v>42</v>
      </c>
      <c r="C63" s="213" t="s">
        <v>11</v>
      </c>
      <c r="D63" s="214" t="s">
        <v>32</v>
      </c>
      <c r="E63" s="13"/>
      <c r="F63" s="172"/>
      <c r="G63" s="173" t="s">
        <v>42</v>
      </c>
      <c r="H63" s="213" t="s">
        <v>11</v>
      </c>
      <c r="I63" s="214" t="s">
        <v>32</v>
      </c>
    </row>
    <row r="64" spans="1:9" ht="15.75">
      <c r="A64" s="174" t="s">
        <v>43</v>
      </c>
      <c r="B64" s="166"/>
      <c r="C64" s="166"/>
      <c r="D64" s="175"/>
      <c r="E64" s="13"/>
      <c r="F64" s="174" t="s">
        <v>43</v>
      </c>
      <c r="G64" s="166"/>
      <c r="H64" s="166"/>
      <c r="I64" s="175"/>
    </row>
    <row r="65" spans="1:9" ht="15.75">
      <c r="A65" s="174" t="s">
        <v>44</v>
      </c>
      <c r="B65" s="166"/>
      <c r="C65" s="166"/>
      <c r="D65" s="175"/>
      <c r="E65" s="13"/>
      <c r="F65" s="174" t="s">
        <v>44</v>
      </c>
      <c r="G65" s="166"/>
      <c r="H65" s="166"/>
      <c r="I65" s="175"/>
    </row>
    <row r="66" spans="1:9" ht="16.5" thickBot="1">
      <c r="A66" s="176" t="s">
        <v>45</v>
      </c>
      <c r="B66" s="177"/>
      <c r="C66" s="177"/>
      <c r="D66" s="178"/>
      <c r="E66" s="13"/>
      <c r="F66" s="176" t="s">
        <v>45</v>
      </c>
      <c r="G66" s="177"/>
      <c r="H66" s="177"/>
      <c r="I66" s="178"/>
    </row>
    <row r="67" spans="1:9" ht="15.75">
      <c r="A67" s="179" t="s">
        <v>31</v>
      </c>
      <c r="B67" s="180"/>
      <c r="C67" s="181"/>
      <c r="D67" s="182" t="s">
        <v>47</v>
      </c>
      <c r="E67" s="13"/>
      <c r="F67" s="179" t="s">
        <v>31</v>
      </c>
      <c r="G67" s="180"/>
      <c r="H67" s="181"/>
      <c r="I67" s="182" t="s">
        <v>47</v>
      </c>
    </row>
    <row r="68" spans="1:9" ht="16.5" thickBot="1">
      <c r="A68" s="183" t="s">
        <v>33</v>
      </c>
      <c r="B68" s="184"/>
      <c r="C68" s="185"/>
      <c r="D68" s="186"/>
      <c r="F68" s="183" t="s">
        <v>33</v>
      </c>
      <c r="G68" s="184"/>
      <c r="H68" s="185"/>
      <c r="I68" s="186"/>
    </row>
    <row r="69" spans="1:9">
      <c r="F69" s="20"/>
      <c r="G69" s="20"/>
      <c r="H69" s="20"/>
      <c r="I69" s="20"/>
    </row>
    <row r="70" spans="1:9" ht="13.5" thickBot="1">
      <c r="A70" s="20"/>
      <c r="B70" s="20"/>
      <c r="C70" s="20"/>
      <c r="D70" s="20"/>
      <c r="F70" s="20"/>
      <c r="G70" s="20"/>
      <c r="H70" s="20"/>
      <c r="I70" s="20"/>
    </row>
    <row r="71" spans="1:9" ht="15.75">
      <c r="A71" s="229" t="s">
        <v>23</v>
      </c>
      <c r="B71" s="229"/>
      <c r="C71" s="229"/>
      <c r="D71" s="229"/>
      <c r="E71" s="13"/>
      <c r="F71" s="229" t="s">
        <v>23</v>
      </c>
      <c r="G71" s="229"/>
      <c r="H71" s="229"/>
      <c r="I71" s="229"/>
    </row>
    <row r="72" spans="1:9" ht="16.5" thickBot="1">
      <c r="A72" s="228" t="s">
        <v>25</v>
      </c>
      <c r="B72" s="228"/>
      <c r="C72" s="228"/>
      <c r="D72" s="228"/>
      <c r="E72" s="13"/>
      <c r="F72" s="228" t="s">
        <v>25</v>
      </c>
      <c r="G72" s="228"/>
      <c r="H72" s="228"/>
      <c r="I72" s="228"/>
    </row>
    <row r="73" spans="1:9" ht="15.7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15.75">
      <c r="A74" s="13" t="s">
        <v>26</v>
      </c>
      <c r="B74" s="164" t="str">
        <f>Meldungen!$B$2</f>
        <v>bis Kreisliga</v>
      </c>
      <c r="C74" s="187"/>
      <c r="D74" s="13"/>
      <c r="E74" s="13"/>
      <c r="F74" s="13" t="s">
        <v>26</v>
      </c>
      <c r="G74" s="164" t="str">
        <f>Meldungen!$B$2</f>
        <v>bis Kreisliga</v>
      </c>
      <c r="H74" s="187"/>
      <c r="I74" s="13"/>
    </row>
    <row r="75" spans="1:9" ht="15.7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15.75">
      <c r="A76" s="224" t="s">
        <v>60</v>
      </c>
      <c r="B76" s="166"/>
      <c r="C76" s="167" t="s">
        <v>28</v>
      </c>
      <c r="D76" s="168"/>
      <c r="E76" s="13"/>
      <c r="F76" s="224" t="s">
        <v>60</v>
      </c>
      <c r="G76" s="166"/>
      <c r="H76" s="167" t="s">
        <v>28</v>
      </c>
      <c r="I76" s="168"/>
    </row>
    <row r="77" spans="1:9" ht="16.5" thickBot="1">
      <c r="A77" s="215" t="str">
        <f>'8er_ko1_2'!E46</f>
        <v>TSG HN II</v>
      </c>
      <c r="B77" s="169" t="s">
        <v>19</v>
      </c>
      <c r="C77" s="215" t="str">
        <f>'8er_ko1_2'!E52</f>
        <v>Butter b.d.Fische II</v>
      </c>
      <c r="D77" s="169"/>
      <c r="E77" s="170"/>
      <c r="F77" s="215" t="str">
        <f>'8er_ko1_2'!E58</f>
        <v>Dickmanns</v>
      </c>
      <c r="G77" s="169" t="s">
        <v>19</v>
      </c>
      <c r="H77" s="215" t="str">
        <f>'8er_ko1_2'!E64</f>
        <v>Ilsfeld I</v>
      </c>
      <c r="I77" s="25"/>
    </row>
    <row r="78" spans="1:9" ht="15.75">
      <c r="A78" s="171"/>
      <c r="B78" s="188"/>
      <c r="C78" s="171"/>
      <c r="D78" s="13"/>
      <c r="E78" s="13"/>
      <c r="F78" s="171"/>
      <c r="G78" s="188"/>
      <c r="H78" s="171"/>
      <c r="I78" s="13"/>
    </row>
    <row r="79" spans="1:9" ht="16.5" thickBot="1">
      <c r="A79" s="13" t="s">
        <v>30</v>
      </c>
      <c r="B79" s="13"/>
      <c r="C79" s="13"/>
      <c r="D79" s="13"/>
      <c r="E79" s="13"/>
      <c r="F79" s="13" t="s">
        <v>30</v>
      </c>
      <c r="G79" s="13"/>
      <c r="H79" s="13"/>
      <c r="I79" s="13"/>
    </row>
    <row r="80" spans="1:9" ht="15.75">
      <c r="A80" s="172"/>
      <c r="B80" s="173" t="s">
        <v>42</v>
      </c>
      <c r="C80" s="213" t="s">
        <v>11</v>
      </c>
      <c r="D80" s="214" t="s">
        <v>32</v>
      </c>
      <c r="E80" s="13"/>
      <c r="F80" s="172"/>
      <c r="G80" s="173" t="s">
        <v>42</v>
      </c>
      <c r="H80" s="213" t="s">
        <v>11</v>
      </c>
      <c r="I80" s="214" t="s">
        <v>32</v>
      </c>
    </row>
    <row r="81" spans="1:9" ht="15.75">
      <c r="A81" s="174" t="s">
        <v>43</v>
      </c>
      <c r="B81" s="166"/>
      <c r="C81" s="166"/>
      <c r="D81" s="175"/>
      <c r="E81" s="13"/>
      <c r="F81" s="174" t="s">
        <v>43</v>
      </c>
      <c r="G81" s="166"/>
      <c r="H81" s="166"/>
      <c r="I81" s="175"/>
    </row>
    <row r="82" spans="1:9" ht="15.75">
      <c r="A82" s="174" t="s">
        <v>44</v>
      </c>
      <c r="B82" s="166"/>
      <c r="C82" s="166"/>
      <c r="D82" s="175"/>
      <c r="E82" s="13"/>
      <c r="F82" s="174" t="s">
        <v>44</v>
      </c>
      <c r="G82" s="166"/>
      <c r="H82" s="166"/>
      <c r="I82" s="175"/>
    </row>
    <row r="83" spans="1:9" ht="16.5" thickBot="1">
      <c r="A83" s="176" t="s">
        <v>45</v>
      </c>
      <c r="B83" s="177"/>
      <c r="C83" s="177"/>
      <c r="D83" s="178"/>
      <c r="E83" s="13"/>
      <c r="F83" s="176" t="s">
        <v>45</v>
      </c>
      <c r="G83" s="177"/>
      <c r="H83" s="177"/>
      <c r="I83" s="178"/>
    </row>
    <row r="84" spans="1:9" ht="15.75">
      <c r="A84" s="198" t="s">
        <v>31</v>
      </c>
      <c r="B84" s="199"/>
      <c r="C84" s="200"/>
      <c r="D84" s="182" t="s">
        <v>47</v>
      </c>
      <c r="E84" s="13"/>
      <c r="F84" s="198" t="s">
        <v>31</v>
      </c>
      <c r="G84" s="199"/>
      <c r="H84" s="200"/>
      <c r="I84" s="182" t="s">
        <v>47</v>
      </c>
    </row>
    <row r="85" spans="1:9" ht="16.5" thickBot="1">
      <c r="A85" s="201" t="s">
        <v>33</v>
      </c>
      <c r="B85" s="202"/>
      <c r="C85" s="203"/>
      <c r="D85" s="204"/>
      <c r="F85" s="201" t="s">
        <v>33</v>
      </c>
      <c r="G85" s="202"/>
      <c r="H85" s="203"/>
      <c r="I85" s="204"/>
    </row>
    <row r="86" spans="1:9">
      <c r="A86" s="20"/>
      <c r="B86" s="20"/>
      <c r="C86" s="20"/>
      <c r="D86" s="20"/>
      <c r="F86" s="20"/>
      <c r="G86" s="20"/>
      <c r="H86" s="20"/>
      <c r="I86" s="20"/>
    </row>
    <row r="87" spans="1:9" ht="13.5" thickBot="1">
      <c r="A87" s="20"/>
      <c r="B87" s="20"/>
      <c r="C87" s="20"/>
      <c r="D87" s="20"/>
      <c r="F87" s="20"/>
      <c r="G87" s="20"/>
      <c r="H87" s="20"/>
      <c r="I87" s="20"/>
    </row>
    <row r="88" spans="1:9" ht="15.75">
      <c r="A88" s="230" t="s">
        <v>23</v>
      </c>
      <c r="B88" s="231"/>
      <c r="C88" s="231"/>
      <c r="D88" s="232"/>
      <c r="E88" s="13"/>
      <c r="F88" s="230" t="s">
        <v>23</v>
      </c>
      <c r="G88" s="231"/>
      <c r="H88" s="231"/>
      <c r="I88" s="232"/>
    </row>
    <row r="89" spans="1:9" ht="16.5" thickBot="1">
      <c r="A89" s="235" t="s">
        <v>25</v>
      </c>
      <c r="B89" s="236"/>
      <c r="C89" s="236"/>
      <c r="D89" s="237"/>
      <c r="E89" s="13"/>
      <c r="F89" s="235" t="s">
        <v>25</v>
      </c>
      <c r="G89" s="236"/>
      <c r="H89" s="236"/>
      <c r="I89" s="237"/>
    </row>
    <row r="90" spans="1:9" ht="15.7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15.75">
      <c r="A91" s="13" t="s">
        <v>26</v>
      </c>
      <c r="B91" s="164" t="str">
        <f>Meldungen!$B$2</f>
        <v>bis Kreisliga</v>
      </c>
      <c r="C91" s="187"/>
      <c r="D91" s="13"/>
      <c r="E91" s="13"/>
      <c r="F91" s="13" t="s">
        <v>26</v>
      </c>
      <c r="G91" s="164" t="str">
        <f>Meldungen!$B$2</f>
        <v>bis Kreisliga</v>
      </c>
      <c r="H91" s="187"/>
      <c r="I91" s="13"/>
    </row>
    <row r="92" spans="1:9" ht="15.7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15.75">
      <c r="A93" s="224" t="s">
        <v>61</v>
      </c>
      <c r="B93" s="166"/>
      <c r="C93" s="166" t="s">
        <v>28</v>
      </c>
      <c r="D93" s="168"/>
      <c r="E93" s="13"/>
      <c r="F93" s="224" t="s">
        <v>62</v>
      </c>
      <c r="G93" s="166"/>
      <c r="H93" s="166" t="s">
        <v>28</v>
      </c>
      <c r="I93" s="168"/>
    </row>
    <row r="94" spans="1:9" ht="16.5" thickBot="1">
      <c r="A94" s="215" t="str">
        <f>'8er_ko1_2'!G49</f>
        <v/>
      </c>
      <c r="B94" s="169" t="s">
        <v>19</v>
      </c>
      <c r="C94" s="215" t="str">
        <f>'8er_ko1_2'!G61</f>
        <v/>
      </c>
      <c r="D94" s="169"/>
      <c r="E94" s="170"/>
      <c r="F94" s="215" t="str">
        <f>'8er_ko1_2'!G68</f>
        <v/>
      </c>
      <c r="G94" s="169" t="s">
        <v>19</v>
      </c>
      <c r="H94" s="215" t="str">
        <f>'8er_ko1_2'!G80</f>
        <v/>
      </c>
      <c r="I94" s="169"/>
    </row>
    <row r="95" spans="1:9" ht="15.75">
      <c r="A95" s="171"/>
      <c r="B95" s="170"/>
      <c r="C95" s="171"/>
      <c r="D95" s="170"/>
      <c r="E95" s="170"/>
      <c r="F95" s="171"/>
      <c r="G95" s="170"/>
      <c r="H95" s="171"/>
      <c r="I95" s="170"/>
    </row>
    <row r="96" spans="1:9" ht="16.5" thickBot="1">
      <c r="A96" s="13" t="s">
        <v>30</v>
      </c>
      <c r="B96" s="13"/>
      <c r="C96" s="13"/>
      <c r="D96" s="13"/>
      <c r="E96" s="13"/>
      <c r="F96" s="13" t="s">
        <v>30</v>
      </c>
      <c r="G96" s="13"/>
      <c r="H96" s="13"/>
      <c r="I96" s="13"/>
    </row>
    <row r="97" spans="1:9" ht="15.75">
      <c r="A97" s="172"/>
      <c r="B97" s="173" t="s">
        <v>42</v>
      </c>
      <c r="C97" s="213" t="s">
        <v>11</v>
      </c>
      <c r="D97" s="214" t="s">
        <v>32</v>
      </c>
      <c r="E97" s="13"/>
      <c r="F97" s="172"/>
      <c r="G97" s="173" t="s">
        <v>42</v>
      </c>
      <c r="H97" s="213" t="s">
        <v>11</v>
      </c>
      <c r="I97" s="214" t="s">
        <v>32</v>
      </c>
    </row>
    <row r="98" spans="1:9" ht="15.75">
      <c r="A98" s="174" t="s">
        <v>43</v>
      </c>
      <c r="B98" s="166"/>
      <c r="C98" s="166"/>
      <c r="D98" s="175"/>
      <c r="E98" s="13"/>
      <c r="F98" s="174" t="s">
        <v>43</v>
      </c>
      <c r="G98" s="166"/>
      <c r="H98" s="166"/>
      <c r="I98" s="175"/>
    </row>
    <row r="99" spans="1:9" ht="15.75">
      <c r="A99" s="174" t="s">
        <v>44</v>
      </c>
      <c r="B99" s="166"/>
      <c r="C99" s="166"/>
      <c r="D99" s="175"/>
      <c r="E99" s="13"/>
      <c r="F99" s="174" t="s">
        <v>44</v>
      </c>
      <c r="G99" s="166"/>
      <c r="H99" s="166"/>
      <c r="I99" s="175"/>
    </row>
    <row r="100" spans="1:9" ht="16.5" thickBot="1">
      <c r="A100" s="176" t="s">
        <v>45</v>
      </c>
      <c r="B100" s="177"/>
      <c r="C100" s="177"/>
      <c r="D100" s="178"/>
      <c r="E100" s="13"/>
      <c r="F100" s="176" t="s">
        <v>45</v>
      </c>
      <c r="G100" s="177"/>
      <c r="H100" s="177"/>
      <c r="I100" s="178"/>
    </row>
    <row r="101" spans="1:9" ht="15.75">
      <c r="A101" s="179" t="s">
        <v>31</v>
      </c>
      <c r="B101" s="180"/>
      <c r="C101" s="181"/>
      <c r="D101" s="182" t="s">
        <v>47</v>
      </c>
      <c r="E101" s="13"/>
      <c r="F101" s="179" t="s">
        <v>31</v>
      </c>
      <c r="G101" s="180"/>
      <c r="H101" s="181"/>
      <c r="I101" s="182" t="s">
        <v>47</v>
      </c>
    </row>
    <row r="102" spans="1:9" ht="16.5" thickBot="1">
      <c r="A102" s="183" t="s">
        <v>33</v>
      </c>
      <c r="B102" s="184"/>
      <c r="C102" s="185"/>
      <c r="D102" s="186"/>
      <c r="F102" s="183" t="s">
        <v>33</v>
      </c>
      <c r="G102" s="184"/>
      <c r="H102" s="185"/>
      <c r="I102" s="186"/>
    </row>
    <row r="103" spans="1:9" ht="15.75">
      <c r="A103" s="223"/>
      <c r="B103" s="217"/>
      <c r="C103" s="217"/>
      <c r="D103" s="217"/>
      <c r="E103" s="195"/>
      <c r="F103" s="223"/>
      <c r="G103" s="217"/>
      <c r="H103" s="217"/>
      <c r="I103" s="217"/>
    </row>
    <row r="104" spans="1:9" ht="15.75">
      <c r="A104" s="223"/>
      <c r="B104" s="217"/>
      <c r="C104" s="217"/>
      <c r="D104" s="217"/>
      <c r="E104" s="195"/>
      <c r="F104" s="223"/>
      <c r="G104" s="217"/>
      <c r="H104" s="217"/>
      <c r="I104" s="217"/>
    </row>
    <row r="105" spans="1:9" ht="15.75">
      <c r="A105" s="223"/>
      <c r="B105" s="217"/>
      <c r="C105" s="217"/>
      <c r="D105" s="217"/>
      <c r="E105" s="195"/>
      <c r="F105" s="223"/>
      <c r="G105" s="217"/>
      <c r="H105" s="217"/>
      <c r="I105" s="217"/>
    </row>
    <row r="106" spans="1:9" ht="15.75">
      <c r="A106" s="242"/>
      <c r="B106" s="242"/>
      <c r="C106" s="242"/>
      <c r="D106" s="242"/>
      <c r="E106" s="13"/>
      <c r="F106" s="242"/>
      <c r="G106" s="242"/>
      <c r="H106" s="242"/>
      <c r="I106" s="219"/>
    </row>
    <row r="107" spans="1:9" ht="15.75">
      <c r="A107" s="242"/>
      <c r="B107" s="242"/>
      <c r="C107" s="242"/>
      <c r="D107" s="242"/>
      <c r="E107" s="13"/>
      <c r="F107" s="242"/>
      <c r="G107" s="242"/>
      <c r="H107" s="242"/>
      <c r="I107" s="217"/>
    </row>
    <row r="108" spans="1:9" ht="15.75">
      <c r="A108" s="217"/>
      <c r="B108" s="217"/>
      <c r="C108" s="217"/>
      <c r="D108" s="217"/>
      <c r="E108" s="13"/>
      <c r="F108" s="217"/>
      <c r="G108" s="217"/>
      <c r="H108" s="217"/>
      <c r="I108" s="217"/>
    </row>
    <row r="109" spans="1:9" ht="15.75">
      <c r="A109" s="217"/>
      <c r="B109" s="217"/>
      <c r="C109" s="220"/>
      <c r="D109" s="217"/>
      <c r="E109" s="13"/>
      <c r="F109" s="217"/>
      <c r="G109" s="217"/>
      <c r="H109" s="220"/>
      <c r="I109" s="217"/>
    </row>
    <row r="110" spans="1:9" ht="15.75">
      <c r="A110" s="217"/>
      <c r="B110" s="217"/>
      <c r="C110" s="217"/>
      <c r="D110" s="217"/>
      <c r="E110" s="13"/>
      <c r="F110" s="217"/>
      <c r="G110" s="217"/>
      <c r="H110" s="217"/>
      <c r="I110" s="217"/>
    </row>
    <row r="111" spans="1:9" ht="15.75">
      <c r="A111" s="217"/>
      <c r="B111" s="217"/>
      <c r="C111" s="217"/>
      <c r="D111" s="221"/>
      <c r="E111" s="13"/>
      <c r="F111" s="217"/>
      <c r="G111" s="217"/>
      <c r="H111" s="217"/>
      <c r="I111" s="221"/>
    </row>
    <row r="112" spans="1:9" ht="15.75">
      <c r="A112" s="222"/>
      <c r="B112" s="220"/>
      <c r="C112" s="222"/>
      <c r="D112" s="220"/>
      <c r="E112" s="170"/>
      <c r="F112" s="222"/>
      <c r="G112" s="220"/>
      <c r="H112" s="222"/>
      <c r="I112" s="217"/>
    </row>
    <row r="113" spans="1:9" ht="15.75">
      <c r="A113" s="221"/>
      <c r="B113" s="220"/>
      <c r="C113" s="221"/>
      <c r="D113" s="221"/>
      <c r="E113" s="171"/>
      <c r="F113" s="221"/>
      <c r="G113" s="220"/>
      <c r="H113" s="221"/>
      <c r="I113" s="221"/>
    </row>
    <row r="114" spans="1:9" ht="15.75">
      <c r="A114" s="217"/>
      <c r="B114" s="217"/>
      <c r="C114" s="217"/>
      <c r="D114" s="217"/>
      <c r="E114" s="13"/>
      <c r="F114" s="217"/>
      <c r="G114" s="217"/>
      <c r="H114" s="217"/>
      <c r="I114" s="217"/>
    </row>
    <row r="115" spans="1:9" ht="15.75">
      <c r="A115" s="217"/>
      <c r="B115" s="217"/>
      <c r="C115" s="222"/>
      <c r="D115" s="222"/>
      <c r="E115" s="13"/>
      <c r="F115" s="217"/>
      <c r="G115" s="217"/>
      <c r="H115" s="222"/>
      <c r="I115" s="222"/>
    </row>
    <row r="116" spans="1:9" ht="15.75">
      <c r="A116" s="217"/>
      <c r="B116" s="217"/>
      <c r="C116" s="217"/>
      <c r="D116" s="217"/>
      <c r="E116" s="13"/>
      <c r="F116" s="217"/>
      <c r="G116" s="217"/>
      <c r="H116" s="217"/>
      <c r="I116" s="217"/>
    </row>
    <row r="117" spans="1:9" ht="15.75">
      <c r="A117" s="217"/>
      <c r="B117" s="217"/>
      <c r="C117" s="217"/>
      <c r="D117" s="217"/>
      <c r="E117" s="13"/>
      <c r="F117" s="217"/>
      <c r="G117" s="217"/>
      <c r="H117" s="217"/>
      <c r="I117" s="217"/>
    </row>
    <row r="118" spans="1:9" ht="15.75">
      <c r="A118" s="217"/>
      <c r="B118" s="217"/>
      <c r="C118" s="217"/>
      <c r="D118" s="217"/>
      <c r="E118" s="13"/>
      <c r="F118" s="217"/>
      <c r="G118" s="217"/>
      <c r="H118" s="217"/>
      <c r="I118" s="217"/>
    </row>
    <row r="119" spans="1:9" ht="15.75">
      <c r="A119" s="219"/>
      <c r="B119" s="218"/>
      <c r="C119" s="217"/>
      <c r="D119" s="217"/>
      <c r="E119" s="13"/>
      <c r="F119" s="219"/>
      <c r="G119" s="218"/>
      <c r="H119" s="217"/>
      <c r="I119" s="217"/>
    </row>
    <row r="120" spans="1:9" ht="15.75">
      <c r="A120" s="223"/>
      <c r="B120" s="217"/>
      <c r="C120" s="217"/>
      <c r="D120" s="217"/>
      <c r="F120" s="223"/>
      <c r="G120" s="217"/>
      <c r="H120" s="217"/>
      <c r="I120" s="217"/>
    </row>
    <row r="121" spans="1:9">
      <c r="A121" s="20"/>
      <c r="B121" s="20"/>
      <c r="C121" s="20"/>
      <c r="D121" s="20"/>
      <c r="F121" s="20"/>
      <c r="G121" s="20"/>
      <c r="H121" s="20"/>
      <c r="I121" s="20"/>
    </row>
    <row r="122" spans="1:9">
      <c r="A122" s="20"/>
      <c r="B122" s="20"/>
      <c r="C122" s="20"/>
      <c r="D122" s="20"/>
      <c r="F122" s="20"/>
      <c r="G122" s="20"/>
      <c r="H122" s="20"/>
      <c r="I122" s="20"/>
    </row>
    <row r="123" spans="1:9" ht="15.75">
      <c r="A123" s="242"/>
      <c r="B123" s="242"/>
      <c r="C123" s="242"/>
      <c r="D123" s="242"/>
      <c r="E123" s="13"/>
      <c r="F123" s="242"/>
      <c r="G123" s="242"/>
      <c r="H123" s="242"/>
      <c r="I123" s="242"/>
    </row>
    <row r="124" spans="1:9" ht="15.75">
      <c r="A124" s="242"/>
      <c r="B124" s="242"/>
      <c r="C124" s="242"/>
      <c r="D124" s="242"/>
      <c r="E124" s="13"/>
      <c r="F124" s="242"/>
      <c r="G124" s="242"/>
      <c r="H124" s="242"/>
      <c r="I124" s="242"/>
    </row>
    <row r="125" spans="1:9" ht="15.75">
      <c r="A125" s="217"/>
      <c r="B125" s="217"/>
      <c r="C125" s="217"/>
      <c r="D125" s="217"/>
      <c r="E125" s="13"/>
      <c r="F125" s="217"/>
      <c r="G125" s="217"/>
      <c r="H125" s="217"/>
      <c r="I125" s="217"/>
    </row>
    <row r="126" spans="1:9" ht="15.75">
      <c r="A126" s="217"/>
      <c r="B126" s="217"/>
      <c r="C126" s="220"/>
      <c r="D126" s="217"/>
      <c r="E126" s="13"/>
      <c r="F126" s="217"/>
      <c r="G126" s="217"/>
      <c r="H126" s="220"/>
      <c r="I126" s="217"/>
    </row>
    <row r="127" spans="1:9" ht="15.75">
      <c r="A127" s="217"/>
      <c r="B127" s="217"/>
      <c r="C127" s="217"/>
      <c r="D127" s="217"/>
      <c r="E127" s="13"/>
      <c r="F127" s="217"/>
      <c r="G127" s="217"/>
      <c r="H127" s="217"/>
      <c r="I127" s="217"/>
    </row>
    <row r="128" spans="1:9" ht="15.75">
      <c r="A128" s="217"/>
      <c r="B128" s="217"/>
      <c r="C128" s="217"/>
      <c r="D128" s="221"/>
      <c r="E128" s="13"/>
      <c r="F128" s="217"/>
      <c r="G128" s="217"/>
      <c r="H128" s="217"/>
      <c r="I128" s="221"/>
    </row>
    <row r="129" spans="1:9" ht="15.75">
      <c r="A129" s="222"/>
      <c r="B129" s="220"/>
      <c r="C129" s="222"/>
      <c r="D129" s="220"/>
      <c r="E129" s="170"/>
      <c r="F129" s="222"/>
      <c r="G129" s="220"/>
      <c r="H129" s="222"/>
      <c r="I129" s="217"/>
    </row>
    <row r="130" spans="1:9" ht="15.75">
      <c r="A130" s="221"/>
      <c r="B130" s="220"/>
      <c r="C130" s="221"/>
      <c r="D130" s="221"/>
      <c r="E130" s="171"/>
      <c r="F130" s="221"/>
      <c r="G130" s="220"/>
      <c r="H130" s="221"/>
      <c r="I130" s="217"/>
    </row>
    <row r="131" spans="1:9" ht="15.75">
      <c r="A131" s="217"/>
      <c r="B131" s="217"/>
      <c r="C131" s="217"/>
      <c r="D131" s="217"/>
      <c r="E131" s="13"/>
      <c r="F131" s="217"/>
      <c r="G131" s="217"/>
      <c r="H131" s="217"/>
      <c r="I131" s="217"/>
    </row>
    <row r="132" spans="1:9" ht="15.75">
      <c r="A132" s="217"/>
      <c r="B132" s="217"/>
      <c r="C132" s="222"/>
      <c r="D132" s="222"/>
      <c r="E132" s="13"/>
      <c r="F132" s="217"/>
      <c r="G132" s="217"/>
      <c r="H132" s="222"/>
      <c r="I132" s="222"/>
    </row>
    <row r="133" spans="1:9" ht="15.75">
      <c r="A133" s="217"/>
      <c r="B133" s="217"/>
      <c r="C133" s="217"/>
      <c r="D133" s="217"/>
      <c r="E133" s="13"/>
      <c r="F133" s="217"/>
      <c r="G133" s="217"/>
      <c r="H133" s="217"/>
      <c r="I133" s="217"/>
    </row>
    <row r="134" spans="1:9" ht="15.75">
      <c r="A134" s="217"/>
      <c r="B134" s="217"/>
      <c r="C134" s="217"/>
      <c r="D134" s="217"/>
      <c r="E134" s="13"/>
      <c r="F134" s="217"/>
      <c r="G134" s="217"/>
      <c r="H134" s="217"/>
      <c r="I134" s="217"/>
    </row>
    <row r="135" spans="1:9" ht="15.75">
      <c r="A135" s="217"/>
      <c r="B135" s="217"/>
      <c r="C135" s="217"/>
      <c r="D135" s="217"/>
      <c r="E135" s="13"/>
      <c r="F135" s="217"/>
      <c r="G135" s="217"/>
      <c r="H135" s="217"/>
      <c r="I135" s="217"/>
    </row>
    <row r="136" spans="1:9" ht="15.75">
      <c r="A136" s="219"/>
      <c r="B136" s="218"/>
      <c r="C136" s="217"/>
      <c r="D136" s="217"/>
      <c r="E136" s="13"/>
      <c r="F136" s="219"/>
      <c r="G136" s="218"/>
      <c r="H136" s="217"/>
      <c r="I136" s="217"/>
    </row>
    <row r="137" spans="1:9" ht="15.75">
      <c r="A137" s="223"/>
      <c r="B137" s="217"/>
      <c r="C137" s="217"/>
      <c r="D137" s="217"/>
      <c r="F137" s="223"/>
      <c r="G137" s="217"/>
      <c r="H137" s="217"/>
      <c r="I137" s="217"/>
    </row>
    <row r="138" spans="1:9">
      <c r="A138" s="20"/>
      <c r="B138" s="20"/>
      <c r="C138" s="20"/>
      <c r="D138" s="20"/>
      <c r="F138" s="20"/>
      <c r="G138" s="20"/>
      <c r="H138" s="20"/>
      <c r="I138" s="20"/>
    </row>
    <row r="139" spans="1:9">
      <c r="A139" s="20"/>
      <c r="B139" s="20"/>
      <c r="C139" s="20"/>
      <c r="D139" s="20"/>
      <c r="F139" s="20"/>
      <c r="G139" s="20"/>
      <c r="H139" s="20"/>
      <c r="I139" s="20"/>
    </row>
    <row r="140" spans="1:9" ht="15.75">
      <c r="A140" s="242"/>
      <c r="B140" s="242"/>
      <c r="C140" s="242"/>
      <c r="D140" s="242"/>
      <c r="E140" s="13"/>
      <c r="F140" s="242"/>
      <c r="G140" s="242"/>
      <c r="H140" s="242"/>
      <c r="I140" s="242"/>
    </row>
    <row r="141" spans="1:9" ht="15.75">
      <c r="A141" s="242"/>
      <c r="B141" s="242"/>
      <c r="C141" s="242"/>
      <c r="D141" s="242"/>
      <c r="E141" s="13"/>
      <c r="F141" s="242"/>
      <c r="G141" s="242"/>
      <c r="H141" s="242"/>
      <c r="I141" s="242"/>
    </row>
    <row r="142" spans="1:9" ht="15.75">
      <c r="A142" s="217"/>
      <c r="B142" s="217"/>
      <c r="C142" s="217"/>
      <c r="D142" s="217"/>
      <c r="E142" s="13"/>
      <c r="F142" s="217"/>
      <c r="G142" s="217"/>
      <c r="H142" s="217"/>
      <c r="I142" s="217"/>
    </row>
    <row r="143" spans="1:9" ht="15.75">
      <c r="A143" s="217"/>
      <c r="B143" s="217"/>
      <c r="C143" s="220"/>
      <c r="D143" s="217"/>
      <c r="E143" s="13"/>
      <c r="F143" s="217"/>
      <c r="G143" s="217"/>
      <c r="H143" s="220"/>
      <c r="I143" s="217"/>
    </row>
    <row r="144" spans="1:9" ht="15.75">
      <c r="A144" s="217"/>
      <c r="B144" s="217"/>
      <c r="C144" s="217"/>
      <c r="D144" s="217"/>
      <c r="E144" s="13"/>
      <c r="F144" s="217"/>
      <c r="G144" s="217"/>
      <c r="H144" s="217"/>
      <c r="I144" s="217"/>
    </row>
    <row r="145" spans="1:18" ht="15.75">
      <c r="A145" s="217"/>
      <c r="B145" s="217"/>
      <c r="C145" s="217"/>
      <c r="D145" s="221"/>
      <c r="E145" s="13"/>
      <c r="F145" s="217"/>
      <c r="G145" s="217"/>
      <c r="H145" s="217"/>
      <c r="I145" s="221"/>
    </row>
    <row r="146" spans="1:18" ht="15.75">
      <c r="A146" s="222"/>
      <c r="B146" s="220"/>
      <c r="C146" s="222"/>
      <c r="D146" s="217"/>
      <c r="E146" s="13"/>
      <c r="F146" s="222"/>
      <c r="G146" s="220"/>
      <c r="H146" s="222"/>
      <c r="I146" s="217"/>
    </row>
    <row r="147" spans="1:18" ht="15.75">
      <c r="A147" s="221"/>
      <c r="B147" s="220"/>
      <c r="C147" s="221"/>
      <c r="D147" s="221"/>
      <c r="E147" s="171"/>
      <c r="F147" s="221"/>
      <c r="G147" s="220"/>
      <c r="H147" s="221"/>
      <c r="I147" s="221"/>
    </row>
    <row r="148" spans="1:18" ht="15.75">
      <c r="A148" s="217"/>
      <c r="B148" s="217"/>
      <c r="C148" s="217"/>
      <c r="D148" s="217"/>
      <c r="E148" s="13"/>
      <c r="F148" s="217"/>
      <c r="G148" s="217"/>
      <c r="H148" s="217"/>
      <c r="I148" s="217"/>
    </row>
    <row r="149" spans="1:18" ht="15.75">
      <c r="A149" s="217"/>
      <c r="B149" s="217"/>
      <c r="C149" s="222"/>
      <c r="D149" s="222"/>
      <c r="E149" s="13"/>
      <c r="F149" s="217"/>
      <c r="G149" s="217"/>
      <c r="H149" s="222"/>
      <c r="I149" s="222"/>
    </row>
    <row r="150" spans="1:18" ht="15.75">
      <c r="A150" s="217"/>
      <c r="B150" s="217"/>
      <c r="C150" s="217"/>
      <c r="D150" s="217"/>
      <c r="E150" s="13"/>
      <c r="F150" s="217"/>
      <c r="G150" s="217"/>
      <c r="H150" s="217"/>
      <c r="I150" s="217"/>
    </row>
    <row r="151" spans="1:18" ht="15.75">
      <c r="A151" s="217"/>
      <c r="B151" s="217"/>
      <c r="C151" s="217"/>
      <c r="D151" s="217"/>
      <c r="E151" s="13"/>
      <c r="F151" s="217"/>
      <c r="G151" s="217"/>
      <c r="H151" s="217"/>
      <c r="I151" s="217"/>
    </row>
    <row r="152" spans="1:18" ht="15.75">
      <c r="A152" s="217"/>
      <c r="B152" s="217"/>
      <c r="C152" s="217"/>
      <c r="D152" s="217"/>
      <c r="E152" s="13"/>
      <c r="F152" s="217"/>
      <c r="G152" s="217"/>
      <c r="H152" s="217"/>
      <c r="I152" s="217"/>
    </row>
    <row r="153" spans="1:18" ht="15.75">
      <c r="A153" s="219"/>
      <c r="B153" s="218"/>
      <c r="C153" s="217"/>
      <c r="D153" s="217"/>
      <c r="E153" s="13"/>
      <c r="F153" s="219"/>
      <c r="G153" s="218"/>
      <c r="H153" s="217"/>
      <c r="I153" s="217"/>
    </row>
    <row r="154" spans="1:18" ht="15.75">
      <c r="A154" s="223"/>
      <c r="B154" s="217"/>
      <c r="C154" s="217"/>
      <c r="D154" s="217"/>
      <c r="F154" s="223"/>
      <c r="G154" s="217"/>
      <c r="H154" s="217"/>
      <c r="I154" s="217"/>
    </row>
    <row r="155" spans="1:18" ht="15.75">
      <c r="A155" s="223"/>
      <c r="B155" s="217"/>
      <c r="C155" s="217"/>
      <c r="D155" s="217"/>
      <c r="E155" s="195"/>
      <c r="F155" s="223"/>
      <c r="G155" s="217"/>
      <c r="H155" s="217"/>
      <c r="I155" s="217"/>
    </row>
    <row r="156" spans="1:18" ht="15.75">
      <c r="A156" s="223"/>
      <c r="B156" s="217"/>
      <c r="C156" s="217"/>
      <c r="D156" s="217"/>
      <c r="E156" s="195"/>
      <c r="F156" s="223"/>
      <c r="G156" s="217"/>
      <c r="H156" s="217"/>
      <c r="I156" s="217"/>
    </row>
    <row r="157" spans="1:18" ht="15.75">
      <c r="A157" s="223"/>
      <c r="B157" s="217"/>
      <c r="C157" s="217"/>
      <c r="D157" s="217"/>
      <c r="E157" s="195"/>
      <c r="F157" s="223"/>
      <c r="G157" s="217"/>
      <c r="H157" s="217"/>
      <c r="I157" s="217"/>
    </row>
    <row r="158" spans="1:18" ht="15.75">
      <c r="A158" s="223"/>
      <c r="B158" s="217"/>
      <c r="C158" s="217"/>
      <c r="D158" s="217"/>
      <c r="E158" s="195"/>
      <c r="F158" s="223"/>
      <c r="G158" s="217"/>
      <c r="H158" s="217"/>
      <c r="I158" s="217"/>
    </row>
    <row r="159" spans="1:18" ht="15.75">
      <c r="A159" s="217"/>
      <c r="B159" s="219"/>
      <c r="C159" s="217"/>
      <c r="D159" s="219"/>
      <c r="E159" s="13"/>
      <c r="F159" s="217"/>
      <c r="G159" s="219"/>
      <c r="H159" s="217"/>
      <c r="I159" s="219"/>
    </row>
    <row r="160" spans="1:18" s="20" customFormat="1" ht="15.75">
      <c r="A160" s="217"/>
      <c r="B160" s="219"/>
      <c r="C160" s="217"/>
      <c r="D160" s="217"/>
      <c r="E160" s="13"/>
      <c r="F160" s="217"/>
      <c r="G160" s="219"/>
      <c r="H160" s="217"/>
      <c r="I160" s="217"/>
      <c r="J160" s="8"/>
      <c r="K160" s="8"/>
      <c r="L160" s="8"/>
      <c r="M160" s="8"/>
      <c r="N160" s="8"/>
      <c r="O160" s="8"/>
      <c r="P160" s="8"/>
      <c r="Q160" s="8"/>
      <c r="R160" s="8"/>
    </row>
    <row r="161" spans="1:18" s="20" customFormat="1" ht="15.75">
      <c r="A161" s="217"/>
      <c r="B161" s="217"/>
      <c r="C161" s="217"/>
      <c r="D161" s="217"/>
      <c r="E161" s="13"/>
      <c r="F161" s="217"/>
      <c r="G161" s="217"/>
      <c r="H161" s="217"/>
      <c r="I161" s="217"/>
      <c r="J161" s="8"/>
      <c r="K161" s="8"/>
      <c r="L161" s="8"/>
      <c r="M161" s="8"/>
      <c r="N161" s="8"/>
      <c r="O161" s="8"/>
      <c r="P161" s="8"/>
      <c r="Q161" s="8"/>
      <c r="R161" s="8"/>
    </row>
    <row r="162" spans="1:18" s="195" customFormat="1" ht="15.75">
      <c r="A162" s="217"/>
      <c r="B162" s="217"/>
      <c r="C162" s="220"/>
      <c r="D162" s="217"/>
      <c r="E162" s="13"/>
      <c r="F162" s="217"/>
      <c r="G162" s="217"/>
      <c r="H162" s="220"/>
      <c r="I162" s="217"/>
      <c r="J162" s="8"/>
      <c r="K162" s="8"/>
      <c r="L162" s="8"/>
      <c r="M162" s="8"/>
      <c r="N162" s="8"/>
      <c r="O162" s="8"/>
      <c r="P162" s="8"/>
      <c r="Q162" s="8"/>
      <c r="R162" s="8"/>
    </row>
    <row r="163" spans="1:18" s="195" customFormat="1" ht="15.75">
      <c r="A163" s="217"/>
      <c r="B163" s="217"/>
      <c r="C163" s="217"/>
      <c r="D163" s="217"/>
      <c r="E163" s="13"/>
      <c r="F163" s="217"/>
      <c r="G163" s="217"/>
      <c r="H163" s="217"/>
      <c r="I163" s="217"/>
      <c r="J163" s="8"/>
      <c r="K163" s="8"/>
      <c r="L163" s="8"/>
      <c r="M163" s="8"/>
      <c r="N163" s="8"/>
      <c r="O163" s="8"/>
      <c r="P163" s="8"/>
      <c r="Q163" s="8"/>
      <c r="R163" s="8"/>
    </row>
    <row r="164" spans="1:18" s="195" customFormat="1" ht="15.75">
      <c r="A164" s="217"/>
      <c r="B164" s="217"/>
      <c r="C164" s="217"/>
      <c r="D164" s="221"/>
      <c r="E164" s="13"/>
      <c r="F164" s="217"/>
      <c r="G164" s="217"/>
      <c r="H164" s="217"/>
      <c r="I164" s="221"/>
      <c r="J164" s="8"/>
      <c r="K164" s="8"/>
      <c r="L164" s="8"/>
      <c r="M164" s="8"/>
      <c r="N164" s="8"/>
      <c r="O164" s="8"/>
      <c r="P164" s="8"/>
      <c r="Q164" s="8"/>
      <c r="R164" s="8"/>
    </row>
    <row r="165" spans="1:18" s="195" customFormat="1" ht="15.75">
      <c r="A165" s="222"/>
      <c r="B165" s="220"/>
      <c r="C165" s="222"/>
      <c r="D165" s="217"/>
      <c r="E165" s="13"/>
      <c r="F165" s="222"/>
      <c r="G165" s="220"/>
      <c r="H165" s="222"/>
      <c r="I165" s="217"/>
      <c r="J165" s="8"/>
      <c r="K165" s="8"/>
      <c r="L165" s="8"/>
      <c r="M165" s="8"/>
      <c r="N165" s="8"/>
      <c r="O165" s="8"/>
      <c r="P165" s="8"/>
      <c r="Q165" s="8"/>
      <c r="R165" s="8"/>
    </row>
    <row r="166" spans="1:18" s="195" customFormat="1" ht="15.75">
      <c r="A166" s="221"/>
      <c r="B166" s="222"/>
      <c r="C166" s="221"/>
      <c r="D166" s="217"/>
      <c r="E166" s="13"/>
      <c r="F166" s="221"/>
      <c r="G166" s="222"/>
      <c r="H166" s="221"/>
      <c r="I166" s="217"/>
      <c r="J166" s="8"/>
      <c r="K166" s="8"/>
      <c r="L166" s="8"/>
      <c r="M166" s="8"/>
      <c r="N166" s="8"/>
      <c r="O166" s="8"/>
      <c r="P166" s="8"/>
      <c r="Q166" s="8"/>
      <c r="R166" s="8"/>
    </row>
    <row r="167" spans="1:18" s="195" customFormat="1" ht="15.75">
      <c r="A167" s="217"/>
      <c r="B167" s="217"/>
      <c r="C167" s="217"/>
      <c r="D167" s="217"/>
      <c r="E167" s="13"/>
      <c r="F167" s="217"/>
      <c r="G167" s="217"/>
      <c r="H167" s="217"/>
      <c r="I167" s="217"/>
      <c r="J167" s="8"/>
      <c r="K167" s="8"/>
      <c r="L167" s="8"/>
      <c r="M167" s="8"/>
      <c r="N167" s="8"/>
      <c r="O167" s="8"/>
      <c r="P167" s="8"/>
      <c r="Q167" s="8"/>
      <c r="R167" s="8"/>
    </row>
    <row r="168" spans="1:18" s="195" customFormat="1" ht="15.75">
      <c r="A168" s="217"/>
      <c r="B168" s="217"/>
      <c r="C168" s="222"/>
      <c r="D168" s="222"/>
      <c r="E168" s="13"/>
      <c r="F168" s="217"/>
      <c r="G168" s="217"/>
      <c r="H168" s="222"/>
      <c r="I168" s="222"/>
      <c r="J168" s="8"/>
      <c r="K168" s="8"/>
      <c r="L168" s="8"/>
      <c r="M168" s="8"/>
      <c r="N168" s="8"/>
      <c r="O168" s="8"/>
      <c r="P168" s="8"/>
      <c r="Q168" s="8"/>
      <c r="R168" s="8"/>
    </row>
    <row r="169" spans="1:18" s="195" customFormat="1" ht="15.75">
      <c r="A169" s="217"/>
      <c r="B169" s="217"/>
      <c r="C169" s="217"/>
      <c r="D169" s="217"/>
      <c r="E169" s="13"/>
      <c r="F169" s="217"/>
      <c r="G169" s="217"/>
      <c r="H169" s="217"/>
      <c r="I169" s="217"/>
      <c r="J169" s="8"/>
      <c r="K169" s="8"/>
      <c r="L169" s="8"/>
      <c r="M169" s="8"/>
      <c r="N169" s="8"/>
      <c r="O169" s="8"/>
      <c r="P169" s="8"/>
      <c r="Q169" s="8"/>
      <c r="R169" s="8"/>
    </row>
    <row r="170" spans="1:18" s="195" customFormat="1" ht="15.75">
      <c r="A170" s="217"/>
      <c r="B170" s="217"/>
      <c r="C170" s="217"/>
      <c r="D170" s="217"/>
      <c r="E170" s="13"/>
      <c r="F170" s="217"/>
      <c r="G170" s="217"/>
      <c r="H170" s="217"/>
      <c r="I170" s="217"/>
      <c r="J170" s="8"/>
      <c r="K170" s="8"/>
      <c r="L170" s="8"/>
      <c r="M170" s="8"/>
      <c r="N170" s="8"/>
      <c r="O170" s="8"/>
      <c r="P170" s="8"/>
      <c r="Q170" s="8"/>
      <c r="R170" s="8"/>
    </row>
    <row r="171" spans="1:18" s="195" customFormat="1" ht="15.75">
      <c r="A171" s="217"/>
      <c r="B171" s="217"/>
      <c r="C171" s="217"/>
      <c r="D171" s="217"/>
      <c r="E171" s="13"/>
      <c r="F171" s="217"/>
      <c r="G171" s="217"/>
      <c r="H171" s="217"/>
      <c r="I171" s="217"/>
      <c r="J171" s="8"/>
      <c r="K171" s="8"/>
      <c r="L171" s="8"/>
      <c r="M171" s="8"/>
      <c r="N171" s="8"/>
      <c r="O171" s="8"/>
      <c r="P171" s="8"/>
      <c r="Q171" s="8"/>
      <c r="R171" s="8"/>
    </row>
    <row r="172" spans="1:18" s="195" customFormat="1" ht="15.75">
      <c r="A172" s="219"/>
      <c r="B172" s="218"/>
      <c r="C172" s="217"/>
      <c r="D172" s="217"/>
      <c r="E172" s="13"/>
      <c r="F172" s="219"/>
      <c r="G172" s="218"/>
      <c r="H172" s="217"/>
      <c r="I172" s="217"/>
      <c r="J172" s="8"/>
      <c r="K172" s="8"/>
      <c r="L172" s="8"/>
      <c r="M172" s="8"/>
      <c r="N172" s="8"/>
      <c r="O172" s="8"/>
      <c r="P172" s="8"/>
      <c r="Q172" s="8"/>
      <c r="R172" s="8"/>
    </row>
    <row r="173" spans="1:18" s="195" customFormat="1" ht="15.75">
      <c r="A173" s="223"/>
      <c r="B173" s="217"/>
      <c r="C173" s="217"/>
      <c r="D173" s="217"/>
      <c r="E173" s="8"/>
      <c r="F173" s="223"/>
      <c r="G173" s="217"/>
      <c r="H173" s="217"/>
      <c r="I173" s="217"/>
      <c r="J173" s="8"/>
      <c r="K173" s="8"/>
      <c r="L173" s="8"/>
      <c r="M173" s="8"/>
      <c r="N173" s="8"/>
      <c r="O173" s="8"/>
      <c r="P173" s="8"/>
      <c r="Q173" s="8"/>
      <c r="R173" s="8"/>
    </row>
    <row r="174" spans="1:18" s="195" customFormat="1" ht="15" customHeight="1">
      <c r="A174" s="20"/>
      <c r="B174" s="20"/>
      <c r="C174" s="20"/>
      <c r="D174" s="20"/>
      <c r="E174" s="8"/>
      <c r="F174" s="20"/>
      <c r="G174" s="20"/>
      <c r="H174" s="20"/>
      <c r="I174" s="20"/>
      <c r="J174" s="8"/>
      <c r="K174" s="8"/>
      <c r="L174" s="8"/>
      <c r="M174" s="8"/>
      <c r="N174" s="8"/>
      <c r="O174" s="8"/>
      <c r="P174" s="8"/>
      <c r="Q174" s="8"/>
      <c r="R174" s="8"/>
    </row>
    <row r="175" spans="1:18" s="195" customFormat="1" ht="15" customHeight="1">
      <c r="A175" s="20"/>
      <c r="B175" s="20"/>
      <c r="C175" s="20"/>
      <c r="D175" s="20"/>
      <c r="E175" s="8"/>
      <c r="F175" s="20"/>
      <c r="G175" s="20"/>
      <c r="H175" s="20"/>
      <c r="I175" s="20"/>
      <c r="J175" s="8"/>
      <c r="K175" s="8"/>
      <c r="L175" s="8"/>
      <c r="M175" s="8"/>
      <c r="N175" s="8"/>
      <c r="O175" s="8"/>
      <c r="P175" s="8"/>
      <c r="Q175" s="8"/>
      <c r="R175" s="8"/>
    </row>
    <row r="176" spans="1:18" s="195" customFormat="1" ht="15.75">
      <c r="A176" s="217"/>
      <c r="B176" s="219"/>
      <c r="C176" s="217"/>
      <c r="D176" s="217"/>
      <c r="E176" s="13"/>
      <c r="F176" s="217"/>
      <c r="G176" s="219"/>
      <c r="H176" s="217"/>
      <c r="I176" s="217"/>
      <c r="J176" s="8"/>
      <c r="K176" s="8"/>
      <c r="L176" s="8"/>
      <c r="M176" s="8"/>
      <c r="N176" s="8"/>
      <c r="O176" s="8"/>
      <c r="P176" s="8"/>
      <c r="Q176" s="8"/>
      <c r="R176" s="8"/>
    </row>
    <row r="177" spans="1:18" s="20" customFormat="1" ht="15.75">
      <c r="A177" s="217"/>
      <c r="B177" s="219"/>
      <c r="C177" s="217"/>
      <c r="D177" s="217"/>
      <c r="E177" s="13"/>
      <c r="F177" s="217"/>
      <c r="G177" s="219"/>
      <c r="H177" s="217"/>
      <c r="I177" s="217"/>
      <c r="J177" s="8"/>
      <c r="K177" s="8"/>
      <c r="L177" s="8"/>
      <c r="M177" s="8"/>
      <c r="N177" s="8"/>
      <c r="O177" s="8"/>
      <c r="P177" s="8"/>
      <c r="Q177" s="8"/>
      <c r="R177" s="8"/>
    </row>
    <row r="178" spans="1:18" s="20" customFormat="1" ht="15.75">
      <c r="A178" s="217"/>
      <c r="B178" s="217"/>
      <c r="C178" s="217"/>
      <c r="D178" s="217"/>
      <c r="E178" s="13"/>
      <c r="F178" s="217"/>
      <c r="G178" s="217"/>
      <c r="H178" s="217"/>
      <c r="I178" s="217"/>
      <c r="J178" s="8"/>
      <c r="K178" s="8"/>
      <c r="L178" s="8"/>
      <c r="M178" s="8"/>
      <c r="N178" s="8"/>
      <c r="O178" s="8"/>
      <c r="P178" s="8"/>
      <c r="Q178" s="8"/>
      <c r="R178" s="8"/>
    </row>
    <row r="179" spans="1:18" s="195" customFormat="1" ht="15.75">
      <c r="A179" s="217"/>
      <c r="B179" s="217"/>
      <c r="C179" s="220"/>
      <c r="D179" s="217"/>
      <c r="E179" s="13"/>
      <c r="F179" s="217"/>
      <c r="G179" s="217"/>
      <c r="H179" s="220"/>
      <c r="I179" s="217"/>
      <c r="J179" s="8"/>
      <c r="K179" s="8"/>
      <c r="L179" s="8"/>
      <c r="M179" s="8"/>
      <c r="N179" s="8"/>
      <c r="O179" s="8"/>
      <c r="P179" s="8"/>
      <c r="Q179" s="8"/>
      <c r="R179" s="8"/>
    </row>
    <row r="180" spans="1:18" s="195" customFormat="1" ht="15.75">
      <c r="A180" s="217"/>
      <c r="B180" s="217"/>
      <c r="C180" s="217"/>
      <c r="D180" s="217"/>
      <c r="E180" s="13"/>
      <c r="F180" s="217"/>
      <c r="G180" s="217"/>
      <c r="H180" s="217"/>
      <c r="I180" s="217"/>
      <c r="J180" s="8"/>
      <c r="K180" s="8"/>
      <c r="L180" s="8"/>
      <c r="M180" s="8"/>
      <c r="N180" s="8"/>
      <c r="O180" s="8"/>
      <c r="P180" s="8"/>
      <c r="Q180" s="8"/>
      <c r="R180" s="8"/>
    </row>
    <row r="181" spans="1:18" s="195" customFormat="1" ht="15.75">
      <c r="A181" s="217"/>
      <c r="B181" s="217"/>
      <c r="C181" s="217"/>
      <c r="D181" s="221"/>
      <c r="E181" s="13"/>
      <c r="F181" s="217"/>
      <c r="G181" s="217"/>
      <c r="H181" s="217"/>
      <c r="I181" s="221"/>
      <c r="J181" s="8"/>
      <c r="K181" s="8"/>
      <c r="L181" s="8"/>
      <c r="M181" s="8"/>
      <c r="N181" s="8"/>
      <c r="O181" s="8"/>
      <c r="P181" s="8"/>
      <c r="Q181" s="8"/>
      <c r="R181" s="8"/>
    </row>
    <row r="182" spans="1:18" s="195" customFormat="1" ht="15.75">
      <c r="A182" s="222"/>
      <c r="B182" s="220"/>
      <c r="C182" s="222"/>
      <c r="D182" s="217"/>
      <c r="E182" s="13"/>
      <c r="F182" s="222"/>
      <c r="G182" s="220"/>
      <c r="H182" s="222"/>
      <c r="I182" s="217"/>
      <c r="J182" s="8"/>
      <c r="K182" s="8"/>
      <c r="L182" s="8"/>
      <c r="M182" s="8"/>
      <c r="N182" s="8"/>
      <c r="O182" s="8"/>
      <c r="P182" s="8"/>
      <c r="Q182" s="8"/>
      <c r="R182" s="8"/>
    </row>
    <row r="183" spans="1:18" s="195" customFormat="1" ht="15.75">
      <c r="A183" s="221"/>
      <c r="B183" s="221"/>
      <c r="C183" s="221"/>
      <c r="D183" s="221"/>
      <c r="E183" s="171"/>
      <c r="F183" s="221"/>
      <c r="G183" s="221"/>
      <c r="H183" s="221"/>
      <c r="I183" s="221"/>
      <c r="J183" s="8"/>
      <c r="K183" s="8"/>
      <c r="L183" s="8"/>
      <c r="M183" s="8"/>
      <c r="N183" s="8"/>
      <c r="O183" s="8"/>
      <c r="P183" s="8"/>
      <c r="Q183" s="8"/>
      <c r="R183" s="8"/>
    </row>
    <row r="184" spans="1:18" s="195" customFormat="1" ht="15.75">
      <c r="A184" s="217"/>
      <c r="B184" s="217"/>
      <c r="C184" s="217"/>
      <c r="D184" s="217"/>
      <c r="E184" s="13"/>
      <c r="F184" s="217"/>
      <c r="G184" s="217"/>
      <c r="H184" s="217"/>
      <c r="I184" s="217"/>
      <c r="J184" s="8"/>
      <c r="K184" s="8"/>
      <c r="L184" s="8"/>
      <c r="M184" s="8"/>
      <c r="N184" s="8"/>
      <c r="O184" s="8"/>
      <c r="P184" s="8"/>
      <c r="Q184" s="8"/>
      <c r="R184" s="8"/>
    </row>
    <row r="185" spans="1:18" s="195" customFormat="1" ht="15.75">
      <c r="A185" s="217"/>
      <c r="B185" s="217"/>
      <c r="C185" s="222"/>
      <c r="D185" s="222"/>
      <c r="E185" s="13"/>
      <c r="F185" s="217"/>
      <c r="G185" s="217"/>
      <c r="H185" s="222"/>
      <c r="I185" s="222"/>
      <c r="J185" s="8"/>
      <c r="K185" s="8"/>
      <c r="L185" s="8"/>
      <c r="M185" s="8"/>
      <c r="N185" s="8"/>
      <c r="O185" s="8"/>
      <c r="P185" s="8"/>
      <c r="Q185" s="8"/>
      <c r="R185" s="8"/>
    </row>
    <row r="186" spans="1:18" s="195" customFormat="1" ht="15.75">
      <c r="A186" s="217"/>
      <c r="B186" s="217"/>
      <c r="C186" s="217"/>
      <c r="D186" s="217"/>
      <c r="E186" s="13"/>
      <c r="F186" s="217"/>
      <c r="G186" s="217"/>
      <c r="H186" s="217"/>
      <c r="I186" s="217"/>
      <c r="J186" s="8"/>
      <c r="K186" s="8"/>
      <c r="L186" s="8"/>
      <c r="M186" s="8"/>
      <c r="N186" s="8"/>
      <c r="O186" s="8"/>
      <c r="P186" s="8"/>
      <c r="Q186" s="8"/>
      <c r="R186" s="8"/>
    </row>
    <row r="187" spans="1:18" s="195" customFormat="1" ht="15.75">
      <c r="A187" s="217"/>
      <c r="B187" s="217"/>
      <c r="C187" s="217"/>
      <c r="D187" s="217"/>
      <c r="E187" s="13"/>
      <c r="F187" s="217"/>
      <c r="G187" s="217"/>
      <c r="H187" s="217"/>
      <c r="I187" s="217"/>
      <c r="J187" s="8"/>
      <c r="K187" s="8"/>
      <c r="L187" s="8"/>
      <c r="M187" s="8"/>
      <c r="N187" s="8"/>
      <c r="O187" s="8"/>
      <c r="P187" s="8"/>
      <c r="Q187" s="8"/>
      <c r="R187" s="8"/>
    </row>
    <row r="188" spans="1:18" s="195" customFormat="1" ht="15.75">
      <c r="A188" s="217"/>
      <c r="B188" s="217"/>
      <c r="C188" s="217"/>
      <c r="D188" s="217"/>
      <c r="E188" s="13"/>
      <c r="F188" s="217"/>
      <c r="G188" s="217"/>
      <c r="H188" s="217"/>
      <c r="I188" s="217"/>
      <c r="J188" s="8"/>
      <c r="K188" s="8"/>
      <c r="L188" s="8"/>
      <c r="M188" s="8"/>
      <c r="N188" s="8"/>
      <c r="O188" s="8"/>
      <c r="P188" s="8"/>
      <c r="Q188" s="8"/>
      <c r="R188" s="8"/>
    </row>
    <row r="189" spans="1:18" s="195" customFormat="1" ht="15.75">
      <c r="A189" s="219"/>
      <c r="B189" s="218"/>
      <c r="C189" s="217"/>
      <c r="D189" s="217"/>
      <c r="E189" s="13"/>
      <c r="F189" s="219"/>
      <c r="G189" s="218"/>
      <c r="H189" s="217"/>
      <c r="I189" s="217"/>
      <c r="J189" s="8"/>
      <c r="K189" s="8"/>
      <c r="L189" s="8"/>
      <c r="M189" s="8"/>
      <c r="N189" s="8"/>
      <c r="O189" s="8"/>
      <c r="P189" s="8"/>
      <c r="Q189" s="8"/>
      <c r="R189" s="8"/>
    </row>
    <row r="190" spans="1:18" s="195" customFormat="1" ht="15.75">
      <c r="A190" s="223"/>
      <c r="B190" s="217"/>
      <c r="C190" s="217"/>
      <c r="D190" s="217"/>
      <c r="E190" s="8"/>
      <c r="F190" s="223"/>
      <c r="G190" s="217"/>
      <c r="H190" s="217"/>
      <c r="I190" s="217"/>
      <c r="J190" s="8"/>
      <c r="K190" s="8"/>
      <c r="L190" s="8"/>
      <c r="M190" s="8"/>
      <c r="N190" s="8"/>
      <c r="O190" s="8"/>
      <c r="P190" s="8"/>
      <c r="Q190" s="8"/>
      <c r="R190" s="8"/>
    </row>
    <row r="191" spans="1:18" s="195" customFormat="1" ht="15" customHeight="1">
      <c r="A191" s="20"/>
      <c r="B191" s="20"/>
      <c r="C191" s="20"/>
      <c r="D191" s="20"/>
      <c r="E191" s="8"/>
      <c r="F191" s="20"/>
      <c r="G191" s="20"/>
      <c r="H191" s="20"/>
      <c r="I191" s="20"/>
      <c r="J191" s="8"/>
      <c r="K191" s="8"/>
      <c r="L191" s="8"/>
      <c r="M191" s="8"/>
      <c r="N191" s="8"/>
      <c r="O191" s="8"/>
      <c r="P191" s="8"/>
      <c r="Q191" s="8"/>
      <c r="R191" s="8"/>
    </row>
    <row r="192" spans="1:18" s="195" customFormat="1" ht="15" customHeight="1">
      <c r="A192" s="20"/>
      <c r="B192" s="20"/>
      <c r="C192" s="20"/>
      <c r="D192" s="20"/>
      <c r="E192" s="8"/>
      <c r="F192" s="20"/>
      <c r="G192" s="20"/>
      <c r="H192" s="20"/>
      <c r="I192" s="20"/>
      <c r="J192" s="8"/>
      <c r="K192" s="8"/>
      <c r="L192" s="8"/>
      <c r="M192" s="8"/>
      <c r="N192" s="8"/>
      <c r="O192" s="8"/>
      <c r="P192" s="8"/>
      <c r="Q192" s="8"/>
      <c r="R192" s="8"/>
    </row>
    <row r="193" spans="1:18" s="195" customFormat="1" ht="15.75">
      <c r="A193" s="217"/>
      <c r="B193" s="219"/>
      <c r="C193" s="217"/>
      <c r="D193" s="217"/>
      <c r="E193" s="13"/>
      <c r="F193" s="217"/>
      <c r="G193" s="219"/>
      <c r="H193" s="217"/>
      <c r="I193" s="217"/>
      <c r="J193" s="8"/>
      <c r="K193" s="8"/>
      <c r="L193" s="8"/>
      <c r="M193" s="8"/>
      <c r="N193" s="8"/>
      <c r="O193" s="8"/>
      <c r="P193" s="8"/>
      <c r="Q193" s="8"/>
      <c r="R193" s="8"/>
    </row>
    <row r="194" spans="1:18" s="20" customFormat="1" ht="15.75">
      <c r="A194" s="217"/>
      <c r="B194" s="219"/>
      <c r="C194" s="217"/>
      <c r="D194" s="217"/>
      <c r="E194" s="13"/>
      <c r="F194" s="217"/>
      <c r="G194" s="219"/>
      <c r="H194" s="217"/>
      <c r="I194" s="217"/>
      <c r="J194" s="8"/>
      <c r="K194" s="8"/>
      <c r="L194" s="8"/>
      <c r="M194" s="8"/>
      <c r="N194" s="8"/>
      <c r="O194" s="8"/>
      <c r="P194" s="8"/>
      <c r="Q194" s="8"/>
      <c r="R194" s="8"/>
    </row>
    <row r="195" spans="1:18" s="20" customFormat="1" ht="15.75">
      <c r="A195" s="217"/>
      <c r="B195" s="217"/>
      <c r="C195" s="217"/>
      <c r="D195" s="217"/>
      <c r="E195" s="13"/>
      <c r="F195" s="217"/>
      <c r="G195" s="217"/>
      <c r="H195" s="217"/>
      <c r="I195" s="217"/>
      <c r="J195" s="8"/>
      <c r="K195" s="8"/>
      <c r="L195" s="8"/>
      <c r="M195" s="8"/>
      <c r="N195" s="8"/>
      <c r="O195" s="8"/>
      <c r="P195" s="8"/>
      <c r="Q195" s="8"/>
      <c r="R195" s="8"/>
    </row>
    <row r="196" spans="1:18" s="195" customFormat="1" ht="15.75">
      <c r="A196" s="217"/>
      <c r="B196" s="217"/>
      <c r="C196" s="220"/>
      <c r="D196" s="217"/>
      <c r="E196" s="13"/>
      <c r="F196" s="217"/>
      <c r="G196" s="217"/>
      <c r="H196" s="220"/>
      <c r="I196" s="217"/>
      <c r="J196" s="8"/>
      <c r="K196" s="8"/>
      <c r="L196" s="8"/>
      <c r="M196" s="8"/>
      <c r="N196" s="8"/>
      <c r="O196" s="8"/>
      <c r="P196" s="8"/>
      <c r="Q196" s="8"/>
      <c r="R196" s="8"/>
    </row>
    <row r="197" spans="1:18" s="195" customFormat="1" ht="15.75">
      <c r="A197" s="217"/>
      <c r="B197" s="217"/>
      <c r="C197" s="217"/>
      <c r="D197" s="217"/>
      <c r="E197" s="13"/>
      <c r="F197" s="217"/>
      <c r="G197" s="217"/>
      <c r="H197" s="217"/>
      <c r="I197" s="217"/>
      <c r="J197" s="8"/>
      <c r="K197" s="8"/>
      <c r="L197" s="8"/>
      <c r="M197" s="8"/>
      <c r="N197" s="8"/>
      <c r="O197" s="8"/>
      <c r="P197" s="8"/>
      <c r="Q197" s="8"/>
      <c r="R197" s="8"/>
    </row>
    <row r="198" spans="1:18" s="195" customFormat="1" ht="15.75">
      <c r="A198" s="217"/>
      <c r="B198" s="217"/>
      <c r="C198" s="217"/>
      <c r="D198" s="221"/>
      <c r="E198" s="13"/>
      <c r="F198" s="217"/>
      <c r="G198" s="217"/>
      <c r="H198" s="217"/>
      <c r="I198" s="221"/>
      <c r="J198" s="8"/>
      <c r="K198" s="8"/>
      <c r="L198" s="8"/>
      <c r="M198" s="8"/>
      <c r="N198" s="8"/>
      <c r="O198" s="8"/>
      <c r="P198" s="8"/>
      <c r="Q198" s="8"/>
      <c r="R198" s="8"/>
    </row>
    <row r="199" spans="1:18" s="195" customFormat="1" ht="15.75">
      <c r="A199" s="222"/>
      <c r="B199" s="220"/>
      <c r="C199" s="222"/>
      <c r="D199" s="217"/>
      <c r="E199" s="13"/>
      <c r="F199" s="222"/>
      <c r="G199" s="220"/>
      <c r="H199" s="222"/>
      <c r="I199" s="217"/>
      <c r="J199" s="8"/>
      <c r="K199" s="8"/>
      <c r="L199" s="8"/>
      <c r="M199" s="8"/>
      <c r="N199" s="8"/>
      <c r="O199" s="8"/>
      <c r="P199" s="8"/>
      <c r="Q199" s="8"/>
      <c r="R199" s="8"/>
    </row>
    <row r="200" spans="1:18" s="195" customFormat="1" ht="15.75">
      <c r="A200" s="221"/>
      <c r="B200" s="222"/>
      <c r="C200" s="221"/>
      <c r="D200" s="217"/>
      <c r="E200" s="13"/>
      <c r="F200" s="221"/>
      <c r="G200" s="222"/>
      <c r="H200" s="221"/>
      <c r="I200" s="217"/>
      <c r="J200" s="8"/>
      <c r="K200" s="8"/>
      <c r="L200" s="8"/>
      <c r="M200" s="8"/>
      <c r="N200" s="8"/>
      <c r="O200" s="8"/>
      <c r="P200" s="8"/>
      <c r="Q200" s="8"/>
      <c r="R200" s="8"/>
    </row>
    <row r="201" spans="1:18" s="195" customFormat="1" ht="15.75">
      <c r="A201" s="217"/>
      <c r="B201" s="217"/>
      <c r="C201" s="217"/>
      <c r="D201" s="217"/>
      <c r="E201" s="13"/>
      <c r="F201" s="217"/>
      <c r="G201" s="217"/>
      <c r="H201" s="217"/>
      <c r="I201" s="217"/>
      <c r="J201" s="8"/>
      <c r="K201" s="8"/>
      <c r="L201" s="8"/>
      <c r="M201" s="8"/>
      <c r="N201" s="8"/>
      <c r="O201" s="8"/>
      <c r="P201" s="8"/>
      <c r="Q201" s="8"/>
      <c r="R201" s="8"/>
    </row>
    <row r="202" spans="1:18" s="195" customFormat="1" ht="15.75">
      <c r="A202" s="217"/>
      <c r="B202" s="217"/>
      <c r="C202" s="222"/>
      <c r="D202" s="222"/>
      <c r="E202" s="13"/>
      <c r="F202" s="217"/>
      <c r="G202" s="217"/>
      <c r="H202" s="222"/>
      <c r="I202" s="222"/>
      <c r="J202" s="8"/>
      <c r="K202" s="8"/>
      <c r="L202" s="8"/>
      <c r="M202" s="8"/>
      <c r="N202" s="8"/>
      <c r="O202" s="8"/>
      <c r="P202" s="8"/>
      <c r="Q202" s="8"/>
      <c r="R202" s="8"/>
    </row>
    <row r="203" spans="1:18" s="195" customFormat="1" ht="15.75">
      <c r="A203" s="217"/>
      <c r="B203" s="217"/>
      <c r="C203" s="217"/>
      <c r="D203" s="217"/>
      <c r="E203" s="13"/>
      <c r="F203" s="217"/>
      <c r="G203" s="217"/>
      <c r="H203" s="217"/>
      <c r="I203" s="217"/>
      <c r="J203" s="8"/>
      <c r="K203" s="8"/>
      <c r="L203" s="8"/>
      <c r="M203" s="8"/>
      <c r="N203" s="8"/>
      <c r="O203" s="8"/>
      <c r="P203" s="8"/>
      <c r="Q203" s="8"/>
      <c r="R203" s="8"/>
    </row>
    <row r="204" spans="1:18" s="195" customFormat="1" ht="15.75">
      <c r="A204" s="217"/>
      <c r="B204" s="217"/>
      <c r="C204" s="217"/>
      <c r="D204" s="217"/>
      <c r="E204" s="13"/>
      <c r="F204" s="217"/>
      <c r="G204" s="217"/>
      <c r="H204" s="217"/>
      <c r="I204" s="217"/>
      <c r="J204" s="8"/>
      <c r="K204" s="8"/>
      <c r="L204" s="8"/>
      <c r="M204" s="8"/>
      <c r="N204" s="8"/>
      <c r="O204" s="8"/>
      <c r="P204" s="8"/>
      <c r="Q204" s="8"/>
      <c r="R204" s="8"/>
    </row>
    <row r="205" spans="1:18" s="195" customFormat="1" ht="15.75">
      <c r="A205" s="217"/>
      <c r="B205" s="217"/>
      <c r="C205" s="217"/>
      <c r="D205" s="217"/>
      <c r="E205" s="13"/>
      <c r="F205" s="217"/>
      <c r="G205" s="217"/>
      <c r="H205" s="217"/>
      <c r="I205" s="217"/>
      <c r="J205" s="8"/>
      <c r="K205" s="8"/>
      <c r="L205" s="8"/>
      <c r="M205" s="8"/>
      <c r="N205" s="8"/>
      <c r="O205" s="8"/>
      <c r="P205" s="8"/>
      <c r="Q205" s="8"/>
      <c r="R205" s="8"/>
    </row>
    <row r="206" spans="1:18" s="195" customFormat="1" ht="15.75">
      <c r="A206" s="219"/>
      <c r="B206" s="218"/>
      <c r="C206" s="217"/>
      <c r="D206" s="217"/>
      <c r="E206" s="13"/>
      <c r="F206" s="219"/>
      <c r="G206" s="218"/>
      <c r="H206" s="217"/>
      <c r="I206" s="217"/>
      <c r="J206" s="8"/>
      <c r="K206" s="8"/>
      <c r="L206" s="8"/>
      <c r="M206" s="8"/>
      <c r="N206" s="8"/>
      <c r="O206" s="8"/>
      <c r="P206" s="8"/>
      <c r="Q206" s="8"/>
      <c r="R206" s="8"/>
    </row>
    <row r="207" spans="1:18" s="195" customFormat="1" ht="15.75">
      <c r="A207" s="223"/>
      <c r="B207" s="217"/>
      <c r="C207" s="217"/>
      <c r="D207" s="217"/>
      <c r="E207" s="8"/>
      <c r="F207" s="223"/>
      <c r="G207" s="217"/>
      <c r="H207" s="217"/>
      <c r="I207" s="217"/>
      <c r="J207" s="8"/>
      <c r="K207" s="8"/>
      <c r="L207" s="8"/>
      <c r="M207" s="8"/>
      <c r="N207" s="8"/>
      <c r="O207" s="8"/>
      <c r="P207" s="8"/>
      <c r="Q207" s="8"/>
      <c r="R207" s="8"/>
    </row>
    <row r="208" spans="1:18">
      <c r="A208" s="20"/>
      <c r="B208" s="20"/>
      <c r="C208" s="20"/>
      <c r="D208" s="20"/>
      <c r="F208" s="20"/>
      <c r="G208" s="20"/>
      <c r="H208" s="20"/>
      <c r="I208" s="20"/>
    </row>
    <row r="209" spans="1:9">
      <c r="A209" s="20"/>
      <c r="B209" s="20"/>
      <c r="C209" s="20"/>
      <c r="D209" s="20"/>
      <c r="F209" s="20"/>
      <c r="G209" s="20"/>
      <c r="H209" s="20"/>
      <c r="I209" s="20"/>
    </row>
  </sheetData>
  <mergeCells count="36">
    <mergeCell ref="A1:D1"/>
    <mergeCell ref="F1:H1"/>
    <mergeCell ref="A2:D2"/>
    <mergeCell ref="F2:H2"/>
    <mergeCell ref="A18:D18"/>
    <mergeCell ref="F18:I18"/>
    <mergeCell ref="A19:D19"/>
    <mergeCell ref="F19:I19"/>
    <mergeCell ref="A35:D35"/>
    <mergeCell ref="F35:I35"/>
    <mergeCell ref="A36:D36"/>
    <mergeCell ref="F36:I36"/>
    <mergeCell ref="A54:D54"/>
    <mergeCell ref="A55:D55"/>
    <mergeCell ref="A71:D71"/>
    <mergeCell ref="F71:I71"/>
    <mergeCell ref="F54:I54"/>
    <mergeCell ref="F55:I55"/>
    <mergeCell ref="A72:D72"/>
    <mergeCell ref="F72:I72"/>
    <mergeCell ref="A88:D88"/>
    <mergeCell ref="F88:I88"/>
    <mergeCell ref="A89:D89"/>
    <mergeCell ref="F89:I89"/>
    <mergeCell ref="A106:D106"/>
    <mergeCell ref="F106:H106"/>
    <mergeCell ref="A107:D107"/>
    <mergeCell ref="F107:H107"/>
    <mergeCell ref="A123:D123"/>
    <mergeCell ref="F123:I123"/>
    <mergeCell ref="A124:D124"/>
    <mergeCell ref="F124:I124"/>
    <mergeCell ref="A140:D140"/>
    <mergeCell ref="F140:I140"/>
    <mergeCell ref="A141:D141"/>
    <mergeCell ref="F141:I141"/>
  </mergeCells>
  <pageMargins left="0.22" right="0.26" top="0.2" bottom="0.53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R209"/>
  <sheetViews>
    <sheetView topLeftCell="A31" workbookViewId="0">
      <selection activeCell="G51" sqref="G51"/>
    </sheetView>
  </sheetViews>
  <sheetFormatPr baseColWidth="10" defaultColWidth="11" defaultRowHeight="12.75"/>
  <cols>
    <col min="1" max="1" width="14.7109375" style="8" customWidth="1"/>
    <col min="2" max="3" width="12.85546875" style="8" customWidth="1"/>
    <col min="4" max="4" width="6.5703125" style="8" customWidth="1"/>
    <col min="5" max="5" width="5.140625" style="8" customWidth="1"/>
    <col min="6" max="6" width="14.7109375" style="8" customWidth="1"/>
    <col min="7" max="8" width="12.85546875" style="8" customWidth="1"/>
    <col min="9" max="9" width="6.5703125" style="8" customWidth="1"/>
    <col min="10" max="10" width="14.7109375" style="8" customWidth="1"/>
    <col min="11" max="11" width="6.42578125" style="8" customWidth="1"/>
    <col min="12" max="12" width="14.7109375" style="8" customWidth="1"/>
    <col min="13" max="13" width="6.85546875" style="8" customWidth="1"/>
    <col min="14" max="14" width="5.140625" style="8" customWidth="1"/>
    <col min="15" max="15" width="14.7109375" style="8" customWidth="1"/>
    <col min="16" max="16" width="6.42578125" style="8" customWidth="1"/>
    <col min="17" max="17" width="14.7109375" style="8" customWidth="1"/>
    <col min="18" max="18" width="6.85546875" style="8" customWidth="1"/>
    <col min="19" max="16384" width="11" style="8"/>
  </cols>
  <sheetData>
    <row r="1" spans="1:18" s="13" customFormat="1" ht="15.75">
      <c r="A1" s="229" t="s">
        <v>23</v>
      </c>
      <c r="B1" s="229"/>
      <c r="C1" s="229"/>
      <c r="D1" s="229"/>
      <c r="F1" s="240" t="s">
        <v>23</v>
      </c>
      <c r="G1" s="240"/>
      <c r="H1" s="240"/>
      <c r="I1" s="162" t="s">
        <v>24</v>
      </c>
      <c r="J1" s="8"/>
      <c r="K1" s="8"/>
      <c r="L1" s="8"/>
      <c r="M1" s="8"/>
      <c r="N1" s="8"/>
      <c r="O1" s="8"/>
      <c r="P1" s="8"/>
      <c r="Q1" s="8"/>
      <c r="R1" s="8"/>
    </row>
    <row r="2" spans="1:18" s="13" customFormat="1" ht="16.5" thickBot="1">
      <c r="A2" s="228" t="s">
        <v>25</v>
      </c>
      <c r="B2" s="228"/>
      <c r="C2" s="228"/>
      <c r="D2" s="228"/>
      <c r="F2" s="241" t="s">
        <v>25</v>
      </c>
      <c r="G2" s="241"/>
      <c r="H2" s="241"/>
      <c r="I2" s="163"/>
      <c r="J2" s="8"/>
      <c r="K2" s="8"/>
      <c r="L2" s="8"/>
      <c r="M2" s="8"/>
      <c r="N2" s="8"/>
      <c r="O2" s="8"/>
      <c r="P2" s="8"/>
      <c r="Q2" s="8"/>
      <c r="R2" s="8"/>
    </row>
    <row r="3" spans="1:18" s="13" customFormat="1" ht="15.75">
      <c r="J3" s="8"/>
      <c r="K3" s="8"/>
      <c r="L3" s="8"/>
      <c r="M3" s="8"/>
      <c r="N3" s="8"/>
      <c r="O3" s="8"/>
      <c r="P3" s="8"/>
      <c r="Q3" s="8"/>
      <c r="R3" s="8"/>
    </row>
    <row r="4" spans="1:18" s="13" customFormat="1" ht="15.75">
      <c r="A4" s="13" t="s">
        <v>26</v>
      </c>
      <c r="B4" s="164" t="str">
        <f>Meldungen!$B$2</f>
        <v>bis Kreisliga</v>
      </c>
      <c r="C4" s="165"/>
      <c r="F4" s="13" t="s">
        <v>26</v>
      </c>
      <c r="G4" s="164" t="str">
        <f>Meldungen!$B$2</f>
        <v>bis Kreisliga</v>
      </c>
      <c r="H4" s="165"/>
      <c r="J4" s="8"/>
      <c r="K4" s="8"/>
      <c r="L4" s="8"/>
      <c r="M4" s="8"/>
      <c r="N4" s="8"/>
      <c r="O4" s="8"/>
      <c r="P4" s="8"/>
      <c r="Q4" s="8"/>
      <c r="R4" s="8"/>
    </row>
    <row r="5" spans="1:18" s="13" customFormat="1" ht="15.75">
      <c r="J5" s="8"/>
      <c r="K5" s="8"/>
      <c r="L5" s="8"/>
      <c r="M5" s="8"/>
      <c r="N5" s="8"/>
      <c r="O5" s="8"/>
      <c r="P5" s="8"/>
      <c r="Q5" s="8"/>
      <c r="R5" s="8"/>
    </row>
    <row r="6" spans="1:18" s="13" customFormat="1" ht="15.75">
      <c r="A6" s="224" t="s">
        <v>69</v>
      </c>
      <c r="B6" s="166"/>
      <c r="C6" s="167" t="s">
        <v>28</v>
      </c>
      <c r="D6" s="168"/>
      <c r="F6" s="224" t="s">
        <v>69</v>
      </c>
      <c r="G6" s="166"/>
      <c r="H6" s="167" t="s">
        <v>28</v>
      </c>
      <c r="I6" s="168"/>
      <c r="J6" s="8"/>
      <c r="K6" s="8"/>
      <c r="L6" s="8"/>
      <c r="M6" s="8"/>
      <c r="N6" s="8"/>
      <c r="O6" s="8"/>
      <c r="P6" s="8"/>
      <c r="Q6" s="8"/>
      <c r="R6" s="8"/>
    </row>
    <row r="7" spans="1:18" s="13" customFormat="1" ht="16.5" thickBot="1">
      <c r="A7" s="215" t="str">
        <f>'8er_ko3_4'!C7</f>
        <v>Hoffeld</v>
      </c>
      <c r="B7" s="169" t="s">
        <v>19</v>
      </c>
      <c r="C7" s="215" t="str">
        <f>'8er_ko3_4'!C11</f>
        <v>Team 99</v>
      </c>
      <c r="D7" s="169"/>
      <c r="E7" s="170"/>
      <c r="F7" s="215" t="str">
        <f>'8er_ko3_4'!C13</f>
        <v>Ilsfeld II</v>
      </c>
      <c r="G7" s="169" t="s">
        <v>19</v>
      </c>
      <c r="H7" s="215" t="str">
        <f>'8er_ko3_4'!C17</f>
        <v>Butter b.d. Fische III</v>
      </c>
      <c r="I7" s="169"/>
      <c r="J7" s="8"/>
      <c r="K7" s="8"/>
      <c r="L7" s="8"/>
      <c r="M7" s="8"/>
      <c r="N7" s="8"/>
      <c r="O7" s="8"/>
      <c r="P7" s="8"/>
      <c r="Q7" s="8"/>
      <c r="R7" s="8"/>
    </row>
    <row r="8" spans="1:18" s="13" customFormat="1" ht="15.75">
      <c r="A8" s="171"/>
      <c r="B8" s="170"/>
      <c r="C8" s="171"/>
      <c r="D8" s="170"/>
      <c r="E8" s="170"/>
      <c r="F8" s="171"/>
      <c r="G8" s="170"/>
      <c r="H8" s="171"/>
      <c r="J8" s="8"/>
      <c r="K8" s="8"/>
      <c r="L8" s="8"/>
      <c r="M8" s="8"/>
      <c r="N8" s="8"/>
      <c r="O8" s="8"/>
      <c r="P8" s="8"/>
      <c r="Q8" s="8"/>
      <c r="R8" s="8"/>
    </row>
    <row r="9" spans="1:18" s="13" customFormat="1" ht="16.5" thickBot="1">
      <c r="A9" s="13" t="s">
        <v>30</v>
      </c>
      <c r="F9" s="13" t="s">
        <v>30</v>
      </c>
      <c r="J9" s="8"/>
      <c r="K9" s="8"/>
      <c r="L9" s="8"/>
      <c r="M9" s="8"/>
      <c r="N9" s="8"/>
      <c r="O9" s="8"/>
      <c r="P9" s="8"/>
      <c r="Q9" s="8"/>
      <c r="R9" s="8"/>
    </row>
    <row r="10" spans="1:18" s="13" customFormat="1" ht="15.75">
      <c r="A10" s="172"/>
      <c r="B10" s="173" t="s">
        <v>42</v>
      </c>
      <c r="C10" s="213" t="s">
        <v>11</v>
      </c>
      <c r="D10" s="214" t="s">
        <v>32</v>
      </c>
      <c r="F10" s="172"/>
      <c r="G10" s="173" t="s">
        <v>42</v>
      </c>
      <c r="H10" s="213" t="s">
        <v>11</v>
      </c>
      <c r="I10" s="214" t="s">
        <v>32</v>
      </c>
      <c r="J10" s="8"/>
      <c r="K10" s="8"/>
      <c r="L10" s="8"/>
      <c r="M10" s="8"/>
      <c r="N10" s="8"/>
      <c r="O10" s="8"/>
      <c r="P10" s="8"/>
      <c r="Q10" s="8"/>
      <c r="R10" s="8"/>
    </row>
    <row r="11" spans="1:18" s="13" customFormat="1" ht="15.75">
      <c r="A11" s="174" t="s">
        <v>43</v>
      </c>
      <c r="B11" s="166"/>
      <c r="C11" s="166"/>
      <c r="D11" s="175"/>
      <c r="F11" s="174" t="s">
        <v>43</v>
      </c>
      <c r="G11" s="166"/>
      <c r="H11" s="166"/>
      <c r="I11" s="175"/>
      <c r="J11" s="8"/>
      <c r="K11" s="8"/>
      <c r="L11" s="8"/>
      <c r="M11" s="8"/>
      <c r="N11" s="8"/>
      <c r="O11" s="8"/>
      <c r="P11" s="8"/>
      <c r="Q11" s="8"/>
      <c r="R11" s="8"/>
    </row>
    <row r="12" spans="1:18" s="13" customFormat="1" ht="15.75">
      <c r="A12" s="174" t="s">
        <v>44</v>
      </c>
      <c r="B12" s="166"/>
      <c r="C12" s="166"/>
      <c r="D12" s="175"/>
      <c r="F12" s="174" t="s">
        <v>44</v>
      </c>
      <c r="G12" s="166"/>
      <c r="H12" s="166"/>
      <c r="I12" s="175"/>
      <c r="J12" s="8"/>
      <c r="K12" s="8"/>
      <c r="L12" s="8"/>
      <c r="M12" s="8"/>
      <c r="N12" s="8"/>
      <c r="O12" s="8"/>
      <c r="P12" s="8"/>
      <c r="Q12" s="8"/>
      <c r="R12" s="8"/>
    </row>
    <row r="13" spans="1:18" s="13" customFormat="1" ht="16.5" thickBot="1">
      <c r="A13" s="176" t="s">
        <v>45</v>
      </c>
      <c r="B13" s="177"/>
      <c r="C13" s="177"/>
      <c r="D13" s="178"/>
      <c r="F13" s="176" t="s">
        <v>45</v>
      </c>
      <c r="G13" s="177"/>
      <c r="H13" s="177"/>
      <c r="I13" s="178"/>
      <c r="J13" s="8"/>
      <c r="K13" s="8"/>
      <c r="L13" s="8"/>
      <c r="M13" s="8"/>
      <c r="N13" s="8"/>
      <c r="O13" s="8"/>
      <c r="P13" s="8"/>
      <c r="Q13" s="8"/>
      <c r="R13" s="8"/>
    </row>
    <row r="14" spans="1:18" s="13" customFormat="1" ht="15.75">
      <c r="A14" s="179" t="s">
        <v>31</v>
      </c>
      <c r="B14" s="180"/>
      <c r="C14" s="181"/>
      <c r="D14" s="182" t="s">
        <v>47</v>
      </c>
      <c r="F14" s="179" t="s">
        <v>31</v>
      </c>
      <c r="G14" s="180"/>
      <c r="H14" s="181"/>
      <c r="I14" s="182" t="s">
        <v>47</v>
      </c>
      <c r="J14" s="8"/>
      <c r="K14" s="8"/>
      <c r="L14" s="8"/>
      <c r="M14" s="8"/>
      <c r="N14" s="8"/>
      <c r="O14" s="8"/>
      <c r="P14" s="8"/>
      <c r="Q14" s="8"/>
      <c r="R14" s="8"/>
    </row>
    <row r="15" spans="1:18" ht="16.5" thickBot="1">
      <c r="A15" s="183" t="s">
        <v>33</v>
      </c>
      <c r="B15" s="184"/>
      <c r="C15" s="185"/>
      <c r="D15" s="186"/>
      <c r="F15" s="183" t="s">
        <v>33</v>
      </c>
      <c r="G15" s="184"/>
      <c r="H15" s="185"/>
      <c r="I15" s="186"/>
    </row>
    <row r="16" spans="1:18" ht="15" customHeight="1"/>
    <row r="17" spans="1:9" ht="13.5" thickBot="1"/>
    <row r="18" spans="1:9" ht="15.75">
      <c r="A18" s="229" t="s">
        <v>23</v>
      </c>
      <c r="B18" s="229"/>
      <c r="C18" s="229"/>
      <c r="D18" s="229"/>
      <c r="E18" s="13"/>
      <c r="F18" s="229" t="s">
        <v>23</v>
      </c>
      <c r="G18" s="229"/>
      <c r="H18" s="229"/>
      <c r="I18" s="229"/>
    </row>
    <row r="19" spans="1:9" ht="16.5" thickBot="1">
      <c r="A19" s="228" t="s">
        <v>25</v>
      </c>
      <c r="B19" s="228"/>
      <c r="C19" s="228"/>
      <c r="D19" s="228"/>
      <c r="E19" s="13"/>
      <c r="F19" s="228" t="s">
        <v>25</v>
      </c>
      <c r="G19" s="228"/>
      <c r="H19" s="228"/>
      <c r="I19" s="228"/>
    </row>
    <row r="20" spans="1:9" ht="15.75">
      <c r="A20" s="13"/>
      <c r="B20" s="13"/>
      <c r="C20" s="13"/>
      <c r="D20" s="13"/>
      <c r="E20" s="13"/>
      <c r="F20" s="13"/>
      <c r="G20" s="13"/>
      <c r="H20" s="13"/>
      <c r="I20" s="13"/>
    </row>
    <row r="21" spans="1:9" ht="15.75">
      <c r="A21" s="13" t="s">
        <v>26</v>
      </c>
      <c r="B21" s="164" t="str">
        <f>Meldungen!$B$2</f>
        <v>bis Kreisliga</v>
      </c>
      <c r="C21" s="187"/>
      <c r="D21" s="13"/>
      <c r="E21" s="13"/>
      <c r="F21" s="13" t="s">
        <v>26</v>
      </c>
      <c r="G21" s="164" t="str">
        <f>Meldungen!$B$2</f>
        <v>bis Kreisliga</v>
      </c>
      <c r="H21" s="187"/>
      <c r="I21" s="13"/>
    </row>
    <row r="22" spans="1:9" ht="15.75">
      <c r="A22" s="13"/>
      <c r="B22" s="13"/>
      <c r="C22" s="13"/>
      <c r="D22" s="13"/>
      <c r="E22" s="13"/>
      <c r="F22" s="13"/>
      <c r="G22" s="13"/>
      <c r="H22" s="13"/>
      <c r="I22" s="13"/>
    </row>
    <row r="23" spans="1:9" ht="15.75">
      <c r="A23" s="224" t="s">
        <v>69</v>
      </c>
      <c r="B23" s="166"/>
      <c r="C23" s="167" t="s">
        <v>28</v>
      </c>
      <c r="D23" s="168"/>
      <c r="E23" s="13"/>
      <c r="F23" s="224" t="s">
        <v>69</v>
      </c>
      <c r="G23" s="166"/>
      <c r="H23" s="167" t="s">
        <v>28</v>
      </c>
      <c r="I23" s="168"/>
    </row>
    <row r="24" spans="1:9" ht="16.5" thickBot="1">
      <c r="A24" s="215" t="str">
        <f>'8er_ko3_4'!C19</f>
        <v>Wüstenrot</v>
      </c>
      <c r="B24" s="169" t="s">
        <v>19</v>
      </c>
      <c r="C24" s="215" t="str">
        <f>'8er_ko3_4'!C23</f>
        <v>Steinheim</v>
      </c>
      <c r="D24" s="169"/>
      <c r="E24" s="170"/>
      <c r="F24" s="215" t="str">
        <f>'8er_ko3_4'!C25</f>
        <v>Nabern II</v>
      </c>
      <c r="G24" s="169" t="s">
        <v>19</v>
      </c>
      <c r="H24" s="215" t="str">
        <f>'8er_ko3_4'!C29</f>
        <v>Schnackenpower</v>
      </c>
      <c r="I24" s="25"/>
    </row>
    <row r="25" spans="1:9" ht="15.75">
      <c r="A25" s="171"/>
      <c r="B25" s="188"/>
      <c r="C25" s="171"/>
      <c r="D25" s="13"/>
      <c r="E25" s="13"/>
      <c r="F25" s="171"/>
      <c r="G25" s="188"/>
      <c r="H25" s="171"/>
      <c r="I25" s="13"/>
    </row>
    <row r="26" spans="1:9" ht="16.5" thickBot="1">
      <c r="A26" s="13" t="s">
        <v>30</v>
      </c>
      <c r="B26" s="13"/>
      <c r="C26" s="13"/>
      <c r="D26" s="13"/>
      <c r="E26" s="13"/>
      <c r="F26" s="13" t="s">
        <v>30</v>
      </c>
      <c r="G26" s="13"/>
      <c r="H26" s="13"/>
      <c r="I26" s="13"/>
    </row>
    <row r="27" spans="1:9" ht="15.75">
      <c r="A27" s="172"/>
      <c r="B27" s="173" t="s">
        <v>42</v>
      </c>
      <c r="C27" s="213" t="s">
        <v>11</v>
      </c>
      <c r="D27" s="214" t="s">
        <v>32</v>
      </c>
      <c r="E27" s="13"/>
      <c r="F27" s="172"/>
      <c r="G27" s="173" t="s">
        <v>42</v>
      </c>
      <c r="H27" s="213" t="s">
        <v>11</v>
      </c>
      <c r="I27" s="214" t="s">
        <v>32</v>
      </c>
    </row>
    <row r="28" spans="1:9" ht="15.75">
      <c r="A28" s="174" t="s">
        <v>43</v>
      </c>
      <c r="B28" s="166"/>
      <c r="C28" s="166"/>
      <c r="D28" s="175"/>
      <c r="E28" s="13"/>
      <c r="F28" s="174" t="s">
        <v>43</v>
      </c>
      <c r="G28" s="166"/>
      <c r="H28" s="166"/>
      <c r="I28" s="175"/>
    </row>
    <row r="29" spans="1:9" ht="15.75">
      <c r="A29" s="174" t="s">
        <v>44</v>
      </c>
      <c r="B29" s="166"/>
      <c r="C29" s="166"/>
      <c r="D29" s="175"/>
      <c r="E29" s="13"/>
      <c r="F29" s="174" t="s">
        <v>44</v>
      </c>
      <c r="G29" s="166"/>
      <c r="H29" s="166"/>
      <c r="I29" s="175"/>
    </row>
    <row r="30" spans="1:9" ht="16.5" thickBot="1">
      <c r="A30" s="176" t="s">
        <v>45</v>
      </c>
      <c r="B30" s="177"/>
      <c r="C30" s="177"/>
      <c r="D30" s="178"/>
      <c r="E30" s="13"/>
      <c r="F30" s="176" t="s">
        <v>45</v>
      </c>
      <c r="G30" s="177"/>
      <c r="H30" s="177"/>
      <c r="I30" s="178"/>
    </row>
    <row r="31" spans="1:9" ht="15.75">
      <c r="A31" s="179" t="s">
        <v>31</v>
      </c>
      <c r="B31" s="180"/>
      <c r="C31" s="181"/>
      <c r="D31" s="182" t="s">
        <v>47</v>
      </c>
      <c r="E31" s="13"/>
      <c r="F31" s="179" t="s">
        <v>31</v>
      </c>
      <c r="G31" s="180"/>
      <c r="H31" s="181"/>
      <c r="I31" s="182" t="s">
        <v>47</v>
      </c>
    </row>
    <row r="32" spans="1:9" ht="16.5" thickBot="1">
      <c r="A32" s="183" t="s">
        <v>33</v>
      </c>
      <c r="B32" s="184"/>
      <c r="C32" s="185"/>
      <c r="D32" s="186"/>
      <c r="F32" s="183" t="s">
        <v>33</v>
      </c>
      <c r="G32" s="184"/>
      <c r="H32" s="185"/>
      <c r="I32" s="186"/>
    </row>
    <row r="34" spans="1:9" ht="13.5" thickBot="1"/>
    <row r="35" spans="1:9" ht="15.75">
      <c r="A35" s="229" t="s">
        <v>23</v>
      </c>
      <c r="B35" s="229"/>
      <c r="C35" s="229"/>
      <c r="D35" s="229"/>
      <c r="E35" s="13"/>
      <c r="F35" s="229" t="s">
        <v>23</v>
      </c>
      <c r="G35" s="229"/>
      <c r="H35" s="229"/>
      <c r="I35" s="229"/>
    </row>
    <row r="36" spans="1:9" ht="16.5" thickBot="1">
      <c r="A36" s="228" t="s">
        <v>25</v>
      </c>
      <c r="B36" s="228"/>
      <c r="C36" s="228"/>
      <c r="D36" s="228"/>
      <c r="E36" s="13"/>
      <c r="F36" s="228" t="s">
        <v>25</v>
      </c>
      <c r="G36" s="228"/>
      <c r="H36" s="228"/>
      <c r="I36" s="228"/>
    </row>
    <row r="37" spans="1:9" ht="15.75">
      <c r="A37" s="13"/>
      <c r="B37" s="13"/>
      <c r="C37" s="13"/>
      <c r="D37" s="13"/>
      <c r="E37" s="13"/>
      <c r="F37" s="13"/>
      <c r="G37" s="13"/>
      <c r="H37" s="13"/>
      <c r="I37" s="13"/>
    </row>
    <row r="38" spans="1:9" ht="15.75">
      <c r="A38" s="13" t="s">
        <v>26</v>
      </c>
      <c r="B38" s="164" t="str">
        <f>Meldungen!$B$2</f>
        <v>bis Kreisliga</v>
      </c>
      <c r="C38" s="187"/>
      <c r="D38" s="13"/>
      <c r="E38" s="13"/>
      <c r="F38" s="13" t="s">
        <v>26</v>
      </c>
      <c r="G38" s="164" t="str">
        <f>Meldungen!$B$2</f>
        <v>bis Kreisliga</v>
      </c>
      <c r="H38" s="187"/>
      <c r="I38" s="13"/>
    </row>
    <row r="39" spans="1:9" ht="15.75">
      <c r="A39" s="13"/>
      <c r="B39" s="13"/>
      <c r="C39" s="13"/>
      <c r="D39" s="13"/>
      <c r="E39" s="13"/>
      <c r="F39" s="13"/>
      <c r="G39" s="13"/>
      <c r="H39" s="13"/>
      <c r="I39" s="13"/>
    </row>
    <row r="40" spans="1:9" ht="15.75">
      <c r="A40" s="224" t="s">
        <v>68</v>
      </c>
      <c r="B40" s="166"/>
      <c r="C40" s="167" t="s">
        <v>28</v>
      </c>
      <c r="D40" s="168"/>
      <c r="E40" s="13"/>
      <c r="F40" s="224" t="s">
        <v>68</v>
      </c>
      <c r="G40" s="166"/>
      <c r="H40" s="167" t="s">
        <v>28</v>
      </c>
      <c r="I40" s="168"/>
    </row>
    <row r="41" spans="1:9" ht="16.5" thickBot="1">
      <c r="A41" s="215" t="str">
        <f>'8er_ko3_4'!E9</f>
        <v>Hoffeld</v>
      </c>
      <c r="B41" s="169" t="s">
        <v>19</v>
      </c>
      <c r="C41" s="215" t="str">
        <f>'8er_ko3_4'!E15</f>
        <v>Ilsfeld II</v>
      </c>
      <c r="D41" s="169"/>
      <c r="E41" s="170"/>
      <c r="F41" s="215" t="str">
        <f>'8er_ko3_4'!E21</f>
        <v>Steinheim</v>
      </c>
      <c r="G41" s="169" t="s">
        <v>19</v>
      </c>
      <c r="H41" s="215" t="str">
        <f>'8er_ko3_4'!E27</f>
        <v>Nabern II</v>
      </c>
      <c r="I41" s="25"/>
    </row>
    <row r="42" spans="1:9" ht="15.75">
      <c r="A42" s="171"/>
      <c r="B42" s="188"/>
      <c r="C42" s="171"/>
      <c r="D42" s="13"/>
      <c r="E42" s="13"/>
      <c r="F42" s="171"/>
      <c r="G42" s="188"/>
      <c r="H42" s="171"/>
      <c r="I42" s="13"/>
    </row>
    <row r="43" spans="1:9" ht="16.5" thickBot="1">
      <c r="A43" s="13" t="s">
        <v>30</v>
      </c>
      <c r="B43" s="13"/>
      <c r="C43" s="13"/>
      <c r="D43" s="13"/>
      <c r="E43" s="13"/>
      <c r="F43" s="13" t="s">
        <v>30</v>
      </c>
      <c r="G43" s="13"/>
      <c r="H43" s="13"/>
      <c r="I43" s="13"/>
    </row>
    <row r="44" spans="1:9" ht="15.75">
      <c r="A44" s="172"/>
      <c r="B44" s="173" t="s">
        <v>42</v>
      </c>
      <c r="C44" s="213" t="s">
        <v>11</v>
      </c>
      <c r="D44" s="214" t="s">
        <v>32</v>
      </c>
      <c r="E44" s="13"/>
      <c r="F44" s="172"/>
      <c r="G44" s="173" t="s">
        <v>42</v>
      </c>
      <c r="H44" s="213" t="s">
        <v>11</v>
      </c>
      <c r="I44" s="214" t="s">
        <v>32</v>
      </c>
    </row>
    <row r="45" spans="1:9" ht="15.75">
      <c r="A45" s="174" t="s">
        <v>43</v>
      </c>
      <c r="B45" s="166"/>
      <c r="C45" s="166"/>
      <c r="D45" s="175"/>
      <c r="E45" s="13"/>
      <c r="F45" s="174" t="s">
        <v>43</v>
      </c>
      <c r="G45" s="166"/>
      <c r="H45" s="166"/>
      <c r="I45" s="175"/>
    </row>
    <row r="46" spans="1:9" ht="15.75">
      <c r="A46" s="174" t="s">
        <v>44</v>
      </c>
      <c r="B46" s="166"/>
      <c r="C46" s="166"/>
      <c r="D46" s="175"/>
      <c r="E46" s="13"/>
      <c r="F46" s="174" t="s">
        <v>44</v>
      </c>
      <c r="G46" s="166"/>
      <c r="H46" s="166"/>
      <c r="I46" s="175"/>
    </row>
    <row r="47" spans="1:9" ht="16.5" thickBot="1">
      <c r="A47" s="176" t="s">
        <v>45</v>
      </c>
      <c r="B47" s="177"/>
      <c r="C47" s="177"/>
      <c r="D47" s="178"/>
      <c r="E47" s="13"/>
      <c r="F47" s="176" t="s">
        <v>45</v>
      </c>
      <c r="G47" s="177"/>
      <c r="H47" s="177"/>
      <c r="I47" s="178"/>
    </row>
    <row r="48" spans="1:9" ht="15.75">
      <c r="A48" s="198" t="s">
        <v>31</v>
      </c>
      <c r="B48" s="199"/>
      <c r="C48" s="200"/>
      <c r="D48" s="182" t="s">
        <v>47</v>
      </c>
      <c r="E48" s="13"/>
      <c r="F48" s="198" t="s">
        <v>31</v>
      </c>
      <c r="G48" s="199"/>
      <c r="H48" s="200"/>
      <c r="I48" s="182" t="s">
        <v>47</v>
      </c>
    </row>
    <row r="49" spans="1:9" ht="16.5" thickBot="1">
      <c r="A49" s="201" t="s">
        <v>33</v>
      </c>
      <c r="B49" s="202"/>
      <c r="C49" s="203"/>
      <c r="D49" s="204"/>
      <c r="F49" s="201" t="s">
        <v>33</v>
      </c>
      <c r="G49" s="202"/>
      <c r="H49" s="203"/>
      <c r="I49" s="204"/>
    </row>
    <row r="50" spans="1:9" ht="15.75">
      <c r="A50" s="197"/>
      <c r="B50" s="24"/>
      <c r="C50" s="24"/>
      <c r="D50" s="24"/>
      <c r="E50" s="195"/>
      <c r="F50" s="197"/>
      <c r="G50" s="24"/>
      <c r="H50" s="24"/>
      <c r="I50" s="24"/>
    </row>
    <row r="51" spans="1:9" ht="15.75">
      <c r="A51" s="197"/>
      <c r="B51" s="24"/>
      <c r="C51" s="24"/>
      <c r="D51" s="24"/>
      <c r="E51" s="195"/>
      <c r="F51" s="197"/>
      <c r="G51" s="24"/>
      <c r="H51" s="24"/>
      <c r="I51" s="24"/>
    </row>
    <row r="52" spans="1:9" ht="15.75">
      <c r="A52" s="197"/>
      <c r="B52" s="24"/>
      <c r="C52" s="24"/>
      <c r="D52" s="24"/>
      <c r="E52" s="195"/>
      <c r="F52" s="197"/>
      <c r="G52" s="24"/>
      <c r="H52" s="24"/>
      <c r="I52" s="24"/>
    </row>
    <row r="53" spans="1:9" ht="16.5" thickBot="1">
      <c r="A53" s="197"/>
      <c r="B53" s="24"/>
      <c r="C53" s="24"/>
      <c r="D53" s="24"/>
      <c r="E53" s="195"/>
      <c r="F53" s="223"/>
      <c r="G53" s="217"/>
      <c r="H53" s="217"/>
      <c r="I53" s="217"/>
    </row>
    <row r="54" spans="1:9" ht="15.75">
      <c r="A54" s="230" t="s">
        <v>23</v>
      </c>
      <c r="B54" s="231"/>
      <c r="C54" s="231"/>
      <c r="D54" s="232"/>
      <c r="E54" s="13"/>
      <c r="F54" s="230" t="s">
        <v>23</v>
      </c>
      <c r="G54" s="231"/>
      <c r="H54" s="231"/>
      <c r="I54" s="232"/>
    </row>
    <row r="55" spans="1:9" ht="16.5" thickBot="1">
      <c r="A55" s="235" t="s">
        <v>25</v>
      </c>
      <c r="B55" s="236"/>
      <c r="C55" s="236"/>
      <c r="D55" s="237"/>
      <c r="E55" s="13"/>
      <c r="F55" s="235" t="s">
        <v>25</v>
      </c>
      <c r="G55" s="236"/>
      <c r="H55" s="236"/>
      <c r="I55" s="237"/>
    </row>
    <row r="56" spans="1:9" ht="15.75">
      <c r="A56" s="13"/>
      <c r="B56" s="13"/>
      <c r="C56" s="13"/>
      <c r="D56" s="13"/>
      <c r="E56" s="13"/>
      <c r="F56" s="13"/>
      <c r="G56" s="13"/>
      <c r="H56" s="13"/>
      <c r="I56" s="13"/>
    </row>
    <row r="57" spans="1:9" ht="15.75">
      <c r="A57" s="13" t="s">
        <v>26</v>
      </c>
      <c r="B57" s="164" t="str">
        <f>Meldungen!$B$2</f>
        <v>bis Kreisliga</v>
      </c>
      <c r="C57" s="187"/>
      <c r="D57" s="13"/>
      <c r="E57" s="13"/>
      <c r="F57" s="13" t="s">
        <v>26</v>
      </c>
      <c r="G57" s="164" t="str">
        <f>Meldungen!$B$2</f>
        <v>bis Kreisliga</v>
      </c>
      <c r="H57" s="187"/>
      <c r="I57" s="13"/>
    </row>
    <row r="58" spans="1:9" ht="15.75">
      <c r="A58" s="13"/>
      <c r="B58" s="13"/>
      <c r="C58" s="13"/>
      <c r="D58" s="13"/>
      <c r="E58" s="13"/>
      <c r="F58" s="13"/>
      <c r="G58" s="13"/>
      <c r="H58" s="13"/>
      <c r="I58" s="13"/>
    </row>
    <row r="59" spans="1:9" ht="15.75">
      <c r="A59" s="224" t="s">
        <v>67</v>
      </c>
      <c r="B59" s="166"/>
      <c r="C59" s="166" t="s">
        <v>28</v>
      </c>
      <c r="D59" s="168"/>
      <c r="E59" s="13"/>
      <c r="F59" s="224" t="s">
        <v>63</v>
      </c>
      <c r="G59" s="166"/>
      <c r="H59" s="166" t="s">
        <v>28</v>
      </c>
      <c r="I59" s="168"/>
    </row>
    <row r="60" spans="1:9" ht="16.5" thickBot="1">
      <c r="A60" s="215" t="str">
        <f>'8er_ko3_4'!G12</f>
        <v/>
      </c>
      <c r="B60" s="169" t="s">
        <v>19</v>
      </c>
      <c r="C60" s="215" t="str">
        <f>'8er_ko3_4'!G24</f>
        <v/>
      </c>
      <c r="D60" s="169"/>
      <c r="E60" s="170"/>
      <c r="F60" s="215">
        <f>'8er_ko3_4'!L12</f>
        <v>0</v>
      </c>
      <c r="G60" s="169" t="s">
        <v>19</v>
      </c>
      <c r="H60" s="215">
        <f>'8er_ko3_4'!L24</f>
        <v>0</v>
      </c>
      <c r="I60" s="169"/>
    </row>
    <row r="61" spans="1:9" ht="15.75">
      <c r="A61" s="171"/>
      <c r="B61" s="170"/>
      <c r="C61" s="171"/>
      <c r="D61" s="170"/>
      <c r="E61" s="170"/>
      <c r="F61" s="171"/>
      <c r="G61" s="170"/>
      <c r="H61" s="171"/>
      <c r="I61" s="170"/>
    </row>
    <row r="62" spans="1:9" ht="16.5" thickBot="1">
      <c r="A62" s="13" t="s">
        <v>30</v>
      </c>
      <c r="B62" s="13"/>
      <c r="C62" s="13"/>
      <c r="D62" s="13"/>
      <c r="E62" s="13"/>
      <c r="F62" s="13" t="s">
        <v>30</v>
      </c>
      <c r="G62" s="13"/>
      <c r="H62" s="13"/>
      <c r="I62" s="13"/>
    </row>
    <row r="63" spans="1:9" ht="15.75">
      <c r="A63" s="172"/>
      <c r="B63" s="173" t="s">
        <v>42</v>
      </c>
      <c r="C63" s="213" t="s">
        <v>11</v>
      </c>
      <c r="D63" s="214" t="s">
        <v>32</v>
      </c>
      <c r="E63" s="13"/>
      <c r="F63" s="172"/>
      <c r="G63" s="173" t="s">
        <v>42</v>
      </c>
      <c r="H63" s="213" t="s">
        <v>11</v>
      </c>
      <c r="I63" s="214" t="s">
        <v>32</v>
      </c>
    </row>
    <row r="64" spans="1:9" ht="15.75">
      <c r="A64" s="174" t="s">
        <v>43</v>
      </c>
      <c r="B64" s="166"/>
      <c r="C64" s="166"/>
      <c r="D64" s="175"/>
      <c r="E64" s="13"/>
      <c r="F64" s="174" t="s">
        <v>43</v>
      </c>
      <c r="G64" s="166"/>
      <c r="H64" s="166"/>
      <c r="I64" s="175"/>
    </row>
    <row r="65" spans="1:9" ht="15.75">
      <c r="A65" s="174" t="s">
        <v>44</v>
      </c>
      <c r="B65" s="166"/>
      <c r="C65" s="166"/>
      <c r="D65" s="175"/>
      <c r="E65" s="13"/>
      <c r="F65" s="174" t="s">
        <v>44</v>
      </c>
      <c r="G65" s="166"/>
      <c r="H65" s="166"/>
      <c r="I65" s="175"/>
    </row>
    <row r="66" spans="1:9" ht="16.5" thickBot="1">
      <c r="A66" s="176" t="s">
        <v>45</v>
      </c>
      <c r="B66" s="177"/>
      <c r="C66" s="177"/>
      <c r="D66" s="178"/>
      <c r="E66" s="13"/>
      <c r="F66" s="176" t="s">
        <v>45</v>
      </c>
      <c r="G66" s="177"/>
      <c r="H66" s="177"/>
      <c r="I66" s="178"/>
    </row>
    <row r="67" spans="1:9" ht="15.75">
      <c r="A67" s="179" t="s">
        <v>31</v>
      </c>
      <c r="B67" s="180"/>
      <c r="C67" s="181"/>
      <c r="D67" s="182" t="s">
        <v>47</v>
      </c>
      <c r="E67" s="13"/>
      <c r="F67" s="179" t="s">
        <v>31</v>
      </c>
      <c r="G67" s="180"/>
      <c r="H67" s="181"/>
      <c r="I67" s="182" t="s">
        <v>47</v>
      </c>
    </row>
    <row r="68" spans="1:9" ht="16.5" thickBot="1">
      <c r="A68" s="183" t="s">
        <v>33</v>
      </c>
      <c r="B68" s="184"/>
      <c r="C68" s="185"/>
      <c r="D68" s="186"/>
      <c r="F68" s="183" t="s">
        <v>33</v>
      </c>
      <c r="G68" s="184"/>
      <c r="H68" s="185"/>
      <c r="I68" s="186"/>
    </row>
    <row r="69" spans="1:9">
      <c r="F69" s="20"/>
      <c r="G69" s="20"/>
      <c r="H69" s="20"/>
      <c r="I69" s="20"/>
    </row>
    <row r="70" spans="1:9" ht="13.5" thickBot="1">
      <c r="A70" s="20"/>
      <c r="B70" s="20"/>
      <c r="C70" s="20"/>
      <c r="D70" s="20"/>
      <c r="F70" s="20"/>
      <c r="G70" s="20"/>
      <c r="H70" s="20"/>
      <c r="I70" s="20"/>
    </row>
    <row r="71" spans="1:9" ht="15.75">
      <c r="A71" s="229" t="s">
        <v>23</v>
      </c>
      <c r="B71" s="229"/>
      <c r="C71" s="229"/>
      <c r="D71" s="229"/>
      <c r="E71" s="13"/>
      <c r="F71" s="229" t="s">
        <v>23</v>
      </c>
      <c r="G71" s="229"/>
      <c r="H71" s="229"/>
      <c r="I71" s="229"/>
    </row>
    <row r="72" spans="1:9" ht="16.5" thickBot="1">
      <c r="A72" s="228" t="s">
        <v>25</v>
      </c>
      <c r="B72" s="228"/>
      <c r="C72" s="228"/>
      <c r="D72" s="228"/>
      <c r="E72" s="13"/>
      <c r="F72" s="228" t="s">
        <v>25</v>
      </c>
      <c r="G72" s="228"/>
      <c r="H72" s="228"/>
      <c r="I72" s="228"/>
    </row>
    <row r="73" spans="1:9" ht="15.75">
      <c r="A73" s="13"/>
      <c r="B73" s="13"/>
      <c r="C73" s="13"/>
      <c r="D73" s="13"/>
      <c r="E73" s="13"/>
      <c r="F73" s="13"/>
      <c r="G73" s="13"/>
      <c r="H73" s="13"/>
      <c r="I73" s="13"/>
    </row>
    <row r="74" spans="1:9" ht="15.75">
      <c r="A74" s="13" t="s">
        <v>26</v>
      </c>
      <c r="B74" s="164" t="str">
        <f>Meldungen!$B$2</f>
        <v>bis Kreisliga</v>
      </c>
      <c r="C74" s="187"/>
      <c r="D74" s="13"/>
      <c r="E74" s="13"/>
      <c r="F74" s="13" t="s">
        <v>26</v>
      </c>
      <c r="G74" s="164" t="str">
        <f>Meldungen!$B$2</f>
        <v>bis Kreisliga</v>
      </c>
      <c r="H74" s="187"/>
      <c r="I74" s="13"/>
    </row>
    <row r="75" spans="1:9" ht="15.75">
      <c r="A75" s="13"/>
      <c r="B75" s="13"/>
      <c r="C75" s="13"/>
      <c r="D75" s="13"/>
      <c r="E75" s="13"/>
      <c r="F75" s="13"/>
      <c r="G75" s="13"/>
      <c r="H75" s="13"/>
      <c r="I75" s="13"/>
    </row>
    <row r="76" spans="1:9" ht="15.75">
      <c r="A76" s="224" t="s">
        <v>65</v>
      </c>
      <c r="B76" s="166"/>
      <c r="C76" s="167" t="s">
        <v>28</v>
      </c>
      <c r="D76" s="168"/>
      <c r="E76" s="13"/>
      <c r="F76" s="224" t="s">
        <v>65</v>
      </c>
      <c r="G76" s="166"/>
      <c r="H76" s="167" t="s">
        <v>28</v>
      </c>
      <c r="I76" s="168"/>
    </row>
    <row r="77" spans="1:9" ht="16.5" thickBot="1">
      <c r="A77" s="215" t="str">
        <f>'8er_ko3_4'!E46</f>
        <v>Team 99</v>
      </c>
      <c r="B77" s="169" t="s">
        <v>19</v>
      </c>
      <c r="C77" s="215" t="str">
        <f>'8er_ko3_4'!E52</f>
        <v>Butter b.d. Fische III</v>
      </c>
      <c r="D77" s="169"/>
      <c r="E77" s="170"/>
      <c r="F77" s="215" t="str">
        <f>'8er_ko3_4'!E58</f>
        <v>Wüstenrot</v>
      </c>
      <c r="G77" s="169" t="s">
        <v>19</v>
      </c>
      <c r="H77" s="215" t="str">
        <f>'8er_ko3_4'!E64</f>
        <v/>
      </c>
      <c r="I77" s="25"/>
    </row>
    <row r="78" spans="1:9" ht="15.75">
      <c r="A78" s="171"/>
      <c r="B78" s="188"/>
      <c r="C78" s="171"/>
      <c r="D78" s="13"/>
      <c r="E78" s="13"/>
      <c r="F78" s="171"/>
      <c r="G78" s="188"/>
      <c r="H78" s="171"/>
      <c r="I78" s="13"/>
    </row>
    <row r="79" spans="1:9" ht="16.5" thickBot="1">
      <c r="A79" s="13" t="s">
        <v>30</v>
      </c>
      <c r="B79" s="13"/>
      <c r="C79" s="13"/>
      <c r="D79" s="13"/>
      <c r="E79" s="13"/>
      <c r="F79" s="13" t="s">
        <v>30</v>
      </c>
      <c r="G79" s="13"/>
      <c r="H79" s="13"/>
      <c r="I79" s="13"/>
    </row>
    <row r="80" spans="1:9" ht="15.75">
      <c r="A80" s="172"/>
      <c r="B80" s="173" t="s">
        <v>42</v>
      </c>
      <c r="C80" s="213" t="s">
        <v>11</v>
      </c>
      <c r="D80" s="214" t="s">
        <v>32</v>
      </c>
      <c r="E80" s="13"/>
      <c r="F80" s="172"/>
      <c r="G80" s="173" t="s">
        <v>42</v>
      </c>
      <c r="H80" s="213" t="s">
        <v>11</v>
      </c>
      <c r="I80" s="214" t="s">
        <v>32</v>
      </c>
    </row>
    <row r="81" spans="1:9" ht="15.75">
      <c r="A81" s="174" t="s">
        <v>43</v>
      </c>
      <c r="B81" s="166"/>
      <c r="C81" s="166"/>
      <c r="D81" s="175"/>
      <c r="E81" s="13"/>
      <c r="F81" s="174" t="s">
        <v>43</v>
      </c>
      <c r="G81" s="166"/>
      <c r="H81" s="166"/>
      <c r="I81" s="175"/>
    </row>
    <row r="82" spans="1:9" ht="15.75">
      <c r="A82" s="174" t="s">
        <v>44</v>
      </c>
      <c r="B82" s="166"/>
      <c r="C82" s="166"/>
      <c r="D82" s="175"/>
      <c r="E82" s="13"/>
      <c r="F82" s="174" t="s">
        <v>44</v>
      </c>
      <c r="G82" s="166"/>
      <c r="H82" s="166"/>
      <c r="I82" s="175"/>
    </row>
    <row r="83" spans="1:9" ht="16.5" thickBot="1">
      <c r="A83" s="176" t="s">
        <v>45</v>
      </c>
      <c r="B83" s="177"/>
      <c r="C83" s="177"/>
      <c r="D83" s="178"/>
      <c r="E83" s="13"/>
      <c r="F83" s="176" t="s">
        <v>45</v>
      </c>
      <c r="G83" s="177"/>
      <c r="H83" s="177"/>
      <c r="I83" s="178"/>
    </row>
    <row r="84" spans="1:9" ht="15.75">
      <c r="A84" s="198" t="s">
        <v>31</v>
      </c>
      <c r="B84" s="199"/>
      <c r="C84" s="200"/>
      <c r="D84" s="182" t="s">
        <v>47</v>
      </c>
      <c r="E84" s="13"/>
      <c r="F84" s="198" t="s">
        <v>31</v>
      </c>
      <c r="G84" s="199"/>
      <c r="H84" s="200"/>
      <c r="I84" s="182" t="s">
        <v>47</v>
      </c>
    </row>
    <row r="85" spans="1:9" ht="16.5" thickBot="1">
      <c r="A85" s="201" t="s">
        <v>33</v>
      </c>
      <c r="B85" s="202"/>
      <c r="C85" s="203"/>
      <c r="D85" s="204"/>
      <c r="F85" s="201" t="s">
        <v>33</v>
      </c>
      <c r="G85" s="202"/>
      <c r="H85" s="203"/>
      <c r="I85" s="204"/>
    </row>
    <row r="86" spans="1:9">
      <c r="A86" s="20"/>
      <c r="B86" s="20"/>
      <c r="C86" s="20"/>
      <c r="D86" s="20"/>
      <c r="F86" s="20"/>
      <c r="G86" s="20"/>
      <c r="H86" s="20"/>
      <c r="I86" s="20"/>
    </row>
    <row r="87" spans="1:9" ht="13.5" thickBot="1">
      <c r="A87" s="20"/>
      <c r="B87" s="20"/>
      <c r="C87" s="20"/>
      <c r="D87" s="20"/>
      <c r="F87" s="20"/>
      <c r="G87" s="20"/>
      <c r="H87" s="20"/>
      <c r="I87" s="20"/>
    </row>
    <row r="88" spans="1:9" ht="15.75">
      <c r="A88" s="230" t="s">
        <v>23</v>
      </c>
      <c r="B88" s="231"/>
      <c r="C88" s="231"/>
      <c r="D88" s="232"/>
      <c r="E88" s="13"/>
      <c r="F88" s="230" t="s">
        <v>23</v>
      </c>
      <c r="G88" s="231"/>
      <c r="H88" s="231"/>
      <c r="I88" s="232"/>
    </row>
    <row r="89" spans="1:9" ht="16.5" thickBot="1">
      <c r="A89" s="235" t="s">
        <v>25</v>
      </c>
      <c r="B89" s="236"/>
      <c r="C89" s="236"/>
      <c r="D89" s="237"/>
      <c r="E89" s="13"/>
      <c r="F89" s="235" t="s">
        <v>25</v>
      </c>
      <c r="G89" s="236"/>
      <c r="H89" s="236"/>
      <c r="I89" s="237"/>
    </row>
    <row r="90" spans="1:9" ht="15.75">
      <c r="A90" s="13"/>
      <c r="B90" s="13"/>
      <c r="C90" s="13"/>
      <c r="D90" s="13"/>
      <c r="E90" s="13"/>
      <c r="F90" s="13"/>
      <c r="G90" s="13"/>
      <c r="H90" s="13"/>
      <c r="I90" s="13"/>
    </row>
    <row r="91" spans="1:9" ht="15.75">
      <c r="A91" s="13" t="s">
        <v>26</v>
      </c>
      <c r="B91" s="164" t="str">
        <f>Meldungen!$B$2</f>
        <v>bis Kreisliga</v>
      </c>
      <c r="C91" s="187"/>
      <c r="D91" s="13"/>
      <c r="E91" s="13"/>
      <c r="F91" s="13" t="s">
        <v>26</v>
      </c>
      <c r="G91" s="164" t="str">
        <f>Meldungen!$B$2</f>
        <v>bis Kreisliga</v>
      </c>
      <c r="H91" s="187"/>
      <c r="I91" s="13"/>
    </row>
    <row r="92" spans="1:9" ht="15.75">
      <c r="A92" s="13"/>
      <c r="B92" s="13"/>
      <c r="C92" s="13"/>
      <c r="D92" s="13"/>
      <c r="E92" s="13"/>
      <c r="F92" s="13"/>
      <c r="G92" s="13"/>
      <c r="H92" s="13"/>
      <c r="I92" s="13"/>
    </row>
    <row r="93" spans="1:9" ht="15.75">
      <c r="A93" s="224" t="s">
        <v>64</v>
      </c>
      <c r="B93" s="166"/>
      <c r="C93" s="166" t="s">
        <v>28</v>
      </c>
      <c r="D93" s="168"/>
      <c r="E93" s="13"/>
      <c r="F93" s="224" t="s">
        <v>66</v>
      </c>
      <c r="G93" s="166"/>
      <c r="H93" s="166" t="s">
        <v>28</v>
      </c>
      <c r="I93" s="168"/>
    </row>
    <row r="94" spans="1:9" ht="16.5" thickBot="1">
      <c r="A94" s="215" t="str">
        <f>'8er_ko3_4'!G49</f>
        <v/>
      </c>
      <c r="B94" s="169" t="s">
        <v>19</v>
      </c>
      <c r="C94" s="215" t="str">
        <f>'8er_ko3_4'!G61</f>
        <v/>
      </c>
      <c r="D94" s="169"/>
      <c r="E94" s="170"/>
      <c r="F94" s="215" t="str">
        <f>'8er_ko3_4'!G68</f>
        <v/>
      </c>
      <c r="G94" s="169" t="s">
        <v>19</v>
      </c>
      <c r="H94" s="215" t="str">
        <f>'8er_ko3_4'!G80</f>
        <v/>
      </c>
      <c r="I94" s="169"/>
    </row>
    <row r="95" spans="1:9" ht="15.75">
      <c r="A95" s="171"/>
      <c r="B95" s="170"/>
      <c r="C95" s="171"/>
      <c r="D95" s="170"/>
      <c r="E95" s="170"/>
      <c r="F95" s="171"/>
      <c r="G95" s="170"/>
      <c r="H95" s="171"/>
      <c r="I95" s="170"/>
    </row>
    <row r="96" spans="1:9" ht="16.5" thickBot="1">
      <c r="A96" s="13" t="s">
        <v>30</v>
      </c>
      <c r="B96" s="13"/>
      <c r="C96" s="13"/>
      <c r="D96" s="13"/>
      <c r="E96" s="13"/>
      <c r="F96" s="13" t="s">
        <v>30</v>
      </c>
      <c r="G96" s="13"/>
      <c r="H96" s="13"/>
      <c r="I96" s="13"/>
    </row>
    <row r="97" spans="1:9" ht="15.75">
      <c r="A97" s="172"/>
      <c r="B97" s="173" t="s">
        <v>42</v>
      </c>
      <c r="C97" s="213" t="s">
        <v>11</v>
      </c>
      <c r="D97" s="214" t="s">
        <v>32</v>
      </c>
      <c r="E97" s="13"/>
      <c r="F97" s="172"/>
      <c r="G97" s="173" t="s">
        <v>42</v>
      </c>
      <c r="H97" s="213" t="s">
        <v>11</v>
      </c>
      <c r="I97" s="214" t="s">
        <v>32</v>
      </c>
    </row>
    <row r="98" spans="1:9" ht="15.75">
      <c r="A98" s="174" t="s">
        <v>43</v>
      </c>
      <c r="B98" s="166"/>
      <c r="C98" s="166"/>
      <c r="D98" s="175"/>
      <c r="E98" s="13"/>
      <c r="F98" s="174" t="s">
        <v>43</v>
      </c>
      <c r="G98" s="166"/>
      <c r="H98" s="166"/>
      <c r="I98" s="175"/>
    </row>
    <row r="99" spans="1:9" ht="15.75">
      <c r="A99" s="174" t="s">
        <v>44</v>
      </c>
      <c r="B99" s="166"/>
      <c r="C99" s="166"/>
      <c r="D99" s="175"/>
      <c r="E99" s="13"/>
      <c r="F99" s="174" t="s">
        <v>44</v>
      </c>
      <c r="G99" s="166"/>
      <c r="H99" s="166"/>
      <c r="I99" s="175"/>
    </row>
    <row r="100" spans="1:9" ht="16.5" thickBot="1">
      <c r="A100" s="176" t="s">
        <v>45</v>
      </c>
      <c r="B100" s="177"/>
      <c r="C100" s="177"/>
      <c r="D100" s="178"/>
      <c r="E100" s="13"/>
      <c r="F100" s="176" t="s">
        <v>45</v>
      </c>
      <c r="G100" s="177"/>
      <c r="H100" s="177"/>
      <c r="I100" s="178"/>
    </row>
    <row r="101" spans="1:9" ht="15.75">
      <c r="A101" s="179" t="s">
        <v>31</v>
      </c>
      <c r="B101" s="180"/>
      <c r="C101" s="181"/>
      <c r="D101" s="182" t="s">
        <v>47</v>
      </c>
      <c r="E101" s="13"/>
      <c r="F101" s="179" t="s">
        <v>31</v>
      </c>
      <c r="G101" s="180"/>
      <c r="H101" s="181"/>
      <c r="I101" s="182" t="s">
        <v>47</v>
      </c>
    </row>
    <row r="102" spans="1:9" ht="16.5" thickBot="1">
      <c r="A102" s="183" t="s">
        <v>33</v>
      </c>
      <c r="B102" s="184"/>
      <c r="C102" s="185"/>
      <c r="D102" s="186"/>
      <c r="F102" s="183" t="s">
        <v>33</v>
      </c>
      <c r="G102" s="184"/>
      <c r="H102" s="185"/>
      <c r="I102" s="186"/>
    </row>
    <row r="103" spans="1:9" ht="15.75">
      <c r="A103" s="223"/>
      <c r="B103" s="217"/>
      <c r="C103" s="217"/>
      <c r="D103" s="217"/>
      <c r="E103" s="195"/>
      <c r="F103" s="223"/>
      <c r="G103" s="217"/>
      <c r="H103" s="217"/>
      <c r="I103" s="217"/>
    </row>
    <row r="104" spans="1:9" ht="15.75">
      <c r="A104" s="223"/>
      <c r="B104" s="217"/>
      <c r="C104" s="217"/>
      <c r="D104" s="217"/>
      <c r="E104" s="195"/>
      <c r="F104" s="223"/>
      <c r="G104" s="217"/>
      <c r="H104" s="217"/>
      <c r="I104" s="217"/>
    </row>
    <row r="105" spans="1:9" ht="15.75">
      <c r="A105" s="223"/>
      <c r="B105" s="217"/>
      <c r="C105" s="217"/>
      <c r="D105" s="217"/>
      <c r="E105" s="195"/>
      <c r="F105" s="223"/>
      <c r="G105" s="217"/>
      <c r="H105" s="217"/>
      <c r="I105" s="217"/>
    </row>
    <row r="106" spans="1:9" ht="15.75">
      <c r="A106" s="242"/>
      <c r="B106" s="242"/>
      <c r="C106" s="242"/>
      <c r="D106" s="242"/>
      <c r="E106" s="13"/>
      <c r="F106" s="242"/>
      <c r="G106" s="242"/>
      <c r="H106" s="242"/>
      <c r="I106" s="219"/>
    </row>
    <row r="107" spans="1:9" ht="15.75">
      <c r="A107" s="242"/>
      <c r="B107" s="242"/>
      <c r="C107" s="242"/>
      <c r="D107" s="242"/>
      <c r="E107" s="13"/>
      <c r="F107" s="242"/>
      <c r="G107" s="242"/>
      <c r="H107" s="242"/>
      <c r="I107" s="217"/>
    </row>
    <row r="108" spans="1:9" ht="15.75">
      <c r="A108" s="217"/>
      <c r="B108" s="217"/>
      <c r="C108" s="217"/>
      <c r="D108" s="217"/>
      <c r="E108" s="13"/>
      <c r="F108" s="217"/>
      <c r="G108" s="217"/>
      <c r="H108" s="217"/>
      <c r="I108" s="217"/>
    </row>
    <row r="109" spans="1:9" ht="15.75">
      <c r="A109" s="217"/>
      <c r="B109" s="217"/>
      <c r="C109" s="220"/>
      <c r="D109" s="217"/>
      <c r="E109" s="13"/>
      <c r="F109" s="217"/>
      <c r="G109" s="217"/>
      <c r="H109" s="220"/>
      <c r="I109" s="217"/>
    </row>
    <row r="110" spans="1:9" ht="15.75">
      <c r="A110" s="217"/>
      <c r="B110" s="217"/>
      <c r="C110" s="217"/>
      <c r="D110" s="217"/>
      <c r="E110" s="13"/>
      <c r="F110" s="217"/>
      <c r="G110" s="217"/>
      <c r="H110" s="217"/>
      <c r="I110" s="217"/>
    </row>
    <row r="111" spans="1:9" ht="15.75">
      <c r="A111" s="217"/>
      <c r="B111" s="217"/>
      <c r="C111" s="217"/>
      <c r="D111" s="225"/>
      <c r="E111" s="13"/>
      <c r="F111" s="217"/>
      <c r="G111" s="217"/>
      <c r="H111" s="217"/>
      <c r="I111" s="225"/>
    </row>
    <row r="112" spans="1:9" ht="15.75">
      <c r="A112" s="222"/>
      <c r="B112" s="220"/>
      <c r="C112" s="222"/>
      <c r="D112" s="220"/>
      <c r="E112" s="170"/>
      <c r="F112" s="222"/>
      <c r="G112" s="220"/>
      <c r="H112" s="222"/>
      <c r="I112" s="217"/>
    </row>
    <row r="113" spans="1:9" ht="15.75">
      <c r="A113" s="225"/>
      <c r="B113" s="220"/>
      <c r="C113" s="225"/>
      <c r="D113" s="225"/>
      <c r="E113" s="171"/>
      <c r="F113" s="225"/>
      <c r="G113" s="220"/>
      <c r="H113" s="225"/>
      <c r="I113" s="225"/>
    </row>
    <row r="114" spans="1:9" ht="15.75">
      <c r="A114" s="217"/>
      <c r="B114" s="217"/>
      <c r="C114" s="217"/>
      <c r="D114" s="217"/>
      <c r="E114" s="13"/>
      <c r="F114" s="217"/>
      <c r="G114" s="217"/>
      <c r="H114" s="217"/>
      <c r="I114" s="217"/>
    </row>
    <row r="115" spans="1:9" ht="15.75">
      <c r="A115" s="217"/>
      <c r="B115" s="217"/>
      <c r="C115" s="222"/>
      <c r="D115" s="222"/>
      <c r="E115" s="13"/>
      <c r="F115" s="217"/>
      <c r="G115" s="217"/>
      <c r="H115" s="222"/>
      <c r="I115" s="222"/>
    </row>
    <row r="116" spans="1:9" ht="15.75">
      <c r="A116" s="217"/>
      <c r="B116" s="217"/>
      <c r="C116" s="217"/>
      <c r="D116" s="217"/>
      <c r="E116" s="13"/>
      <c r="F116" s="217"/>
      <c r="G116" s="217"/>
      <c r="H116" s="217"/>
      <c r="I116" s="217"/>
    </row>
    <row r="117" spans="1:9" ht="15.75">
      <c r="A117" s="217"/>
      <c r="B117" s="217"/>
      <c r="C117" s="217"/>
      <c r="D117" s="217"/>
      <c r="E117" s="13"/>
      <c r="F117" s="217"/>
      <c r="G117" s="217"/>
      <c r="H117" s="217"/>
      <c r="I117" s="217"/>
    </row>
    <row r="118" spans="1:9" ht="15.75">
      <c r="A118" s="217"/>
      <c r="B118" s="217"/>
      <c r="C118" s="217"/>
      <c r="D118" s="217"/>
      <c r="E118" s="13"/>
      <c r="F118" s="217"/>
      <c r="G118" s="217"/>
      <c r="H118" s="217"/>
      <c r="I118" s="217"/>
    </row>
    <row r="119" spans="1:9" ht="15.75">
      <c r="A119" s="219"/>
      <c r="B119" s="218"/>
      <c r="C119" s="217"/>
      <c r="D119" s="217"/>
      <c r="E119" s="13"/>
      <c r="F119" s="219"/>
      <c r="G119" s="218"/>
      <c r="H119" s="217"/>
      <c r="I119" s="217"/>
    </row>
    <row r="120" spans="1:9" ht="15.75">
      <c r="A120" s="223"/>
      <c r="B120" s="217"/>
      <c r="C120" s="217"/>
      <c r="D120" s="217"/>
      <c r="F120" s="223"/>
      <c r="G120" s="217"/>
      <c r="H120" s="217"/>
      <c r="I120" s="217"/>
    </row>
    <row r="121" spans="1:9">
      <c r="A121" s="20"/>
      <c r="B121" s="20"/>
      <c r="C121" s="20"/>
      <c r="D121" s="20"/>
      <c r="F121" s="20"/>
      <c r="G121" s="20"/>
      <c r="H121" s="20"/>
      <c r="I121" s="20"/>
    </row>
    <row r="122" spans="1:9">
      <c r="A122" s="20"/>
      <c r="B122" s="20"/>
      <c r="C122" s="20"/>
      <c r="D122" s="20"/>
      <c r="F122" s="20"/>
      <c r="G122" s="20"/>
      <c r="H122" s="20"/>
      <c r="I122" s="20"/>
    </row>
    <row r="123" spans="1:9" ht="15.75">
      <c r="A123" s="242"/>
      <c r="B123" s="242"/>
      <c r="C123" s="242"/>
      <c r="D123" s="242"/>
      <c r="E123" s="13"/>
      <c r="F123" s="242"/>
      <c r="G123" s="242"/>
      <c r="H123" s="242"/>
      <c r="I123" s="242"/>
    </row>
    <row r="124" spans="1:9" ht="15.75">
      <c r="A124" s="242"/>
      <c r="B124" s="242"/>
      <c r="C124" s="242"/>
      <c r="D124" s="242"/>
      <c r="E124" s="13"/>
      <c r="F124" s="242"/>
      <c r="G124" s="242"/>
      <c r="H124" s="242"/>
      <c r="I124" s="242"/>
    </row>
    <row r="125" spans="1:9" ht="15.75">
      <c r="A125" s="217"/>
      <c r="B125" s="217"/>
      <c r="C125" s="217"/>
      <c r="D125" s="217"/>
      <c r="E125" s="13"/>
      <c r="F125" s="217"/>
      <c r="G125" s="217"/>
      <c r="H125" s="217"/>
      <c r="I125" s="217"/>
    </row>
    <row r="126" spans="1:9" ht="15.75">
      <c r="A126" s="217"/>
      <c r="B126" s="217"/>
      <c r="C126" s="220"/>
      <c r="D126" s="217"/>
      <c r="E126" s="13"/>
      <c r="F126" s="217"/>
      <c r="G126" s="217"/>
      <c r="H126" s="220"/>
      <c r="I126" s="217"/>
    </row>
    <row r="127" spans="1:9" ht="15.75">
      <c r="A127" s="217"/>
      <c r="B127" s="217"/>
      <c r="C127" s="217"/>
      <c r="D127" s="217"/>
      <c r="E127" s="13"/>
      <c r="F127" s="217"/>
      <c r="G127" s="217"/>
      <c r="H127" s="217"/>
      <c r="I127" s="217"/>
    </row>
    <row r="128" spans="1:9" ht="15.75">
      <c r="A128" s="217"/>
      <c r="B128" s="217"/>
      <c r="C128" s="217"/>
      <c r="D128" s="225"/>
      <c r="E128" s="13"/>
      <c r="F128" s="217"/>
      <c r="G128" s="217"/>
      <c r="H128" s="217"/>
      <c r="I128" s="225"/>
    </row>
    <row r="129" spans="1:9" ht="15.75">
      <c r="A129" s="222"/>
      <c r="B129" s="220"/>
      <c r="C129" s="222"/>
      <c r="D129" s="220"/>
      <c r="E129" s="170"/>
      <c r="F129" s="222"/>
      <c r="G129" s="220"/>
      <c r="H129" s="222"/>
      <c r="I129" s="217"/>
    </row>
    <row r="130" spans="1:9" ht="15.75">
      <c r="A130" s="225"/>
      <c r="B130" s="220"/>
      <c r="C130" s="225"/>
      <c r="D130" s="225"/>
      <c r="E130" s="171"/>
      <c r="F130" s="225"/>
      <c r="G130" s="220"/>
      <c r="H130" s="225"/>
      <c r="I130" s="217"/>
    </row>
    <row r="131" spans="1:9" ht="15.75">
      <c r="A131" s="217"/>
      <c r="B131" s="217"/>
      <c r="C131" s="217"/>
      <c r="D131" s="217"/>
      <c r="E131" s="13"/>
      <c r="F131" s="217"/>
      <c r="G131" s="217"/>
      <c r="H131" s="217"/>
      <c r="I131" s="217"/>
    </row>
    <row r="132" spans="1:9" ht="15.75">
      <c r="A132" s="217"/>
      <c r="B132" s="217"/>
      <c r="C132" s="222"/>
      <c r="D132" s="222"/>
      <c r="E132" s="13"/>
      <c r="F132" s="217"/>
      <c r="G132" s="217"/>
      <c r="H132" s="222"/>
      <c r="I132" s="222"/>
    </row>
    <row r="133" spans="1:9" ht="15.75">
      <c r="A133" s="217"/>
      <c r="B133" s="217"/>
      <c r="C133" s="217"/>
      <c r="D133" s="217"/>
      <c r="E133" s="13"/>
      <c r="F133" s="217"/>
      <c r="G133" s="217"/>
      <c r="H133" s="217"/>
      <c r="I133" s="217"/>
    </row>
    <row r="134" spans="1:9" ht="15.75">
      <c r="A134" s="217"/>
      <c r="B134" s="217"/>
      <c r="C134" s="217"/>
      <c r="D134" s="217"/>
      <c r="E134" s="13"/>
      <c r="F134" s="217"/>
      <c r="G134" s="217"/>
      <c r="H134" s="217"/>
      <c r="I134" s="217"/>
    </row>
    <row r="135" spans="1:9" ht="15.75">
      <c r="A135" s="217"/>
      <c r="B135" s="217"/>
      <c r="C135" s="217"/>
      <c r="D135" s="217"/>
      <c r="E135" s="13"/>
      <c r="F135" s="217"/>
      <c r="G135" s="217"/>
      <c r="H135" s="217"/>
      <c r="I135" s="217"/>
    </row>
    <row r="136" spans="1:9" ht="15.75">
      <c r="A136" s="219"/>
      <c r="B136" s="218"/>
      <c r="C136" s="217"/>
      <c r="D136" s="217"/>
      <c r="E136" s="13"/>
      <c r="F136" s="219"/>
      <c r="G136" s="218"/>
      <c r="H136" s="217"/>
      <c r="I136" s="217"/>
    </row>
    <row r="137" spans="1:9" ht="15.75">
      <c r="A137" s="223"/>
      <c r="B137" s="217"/>
      <c r="C137" s="217"/>
      <c r="D137" s="217"/>
      <c r="F137" s="223"/>
      <c r="G137" s="217"/>
      <c r="H137" s="217"/>
      <c r="I137" s="217"/>
    </row>
    <row r="138" spans="1:9">
      <c r="A138" s="20"/>
      <c r="B138" s="20"/>
      <c r="C138" s="20"/>
      <c r="D138" s="20"/>
      <c r="F138" s="20"/>
      <c r="G138" s="20"/>
      <c r="H138" s="20"/>
      <c r="I138" s="20"/>
    </row>
    <row r="139" spans="1:9">
      <c r="A139" s="20"/>
      <c r="B139" s="20"/>
      <c r="C139" s="20"/>
      <c r="D139" s="20"/>
      <c r="F139" s="20"/>
      <c r="G139" s="20"/>
      <c r="H139" s="20"/>
      <c r="I139" s="20"/>
    </row>
    <row r="140" spans="1:9" ht="15.75">
      <c r="A140" s="242"/>
      <c r="B140" s="242"/>
      <c r="C140" s="242"/>
      <c r="D140" s="242"/>
      <c r="E140" s="13"/>
      <c r="F140" s="242"/>
      <c r="G140" s="242"/>
      <c r="H140" s="242"/>
      <c r="I140" s="242"/>
    </row>
    <row r="141" spans="1:9" ht="15.75">
      <c r="A141" s="242"/>
      <c r="B141" s="242"/>
      <c r="C141" s="242"/>
      <c r="D141" s="242"/>
      <c r="E141" s="13"/>
      <c r="F141" s="242"/>
      <c r="G141" s="242"/>
      <c r="H141" s="242"/>
      <c r="I141" s="242"/>
    </row>
    <row r="142" spans="1:9" ht="15.75">
      <c r="A142" s="217"/>
      <c r="B142" s="217"/>
      <c r="C142" s="217"/>
      <c r="D142" s="217"/>
      <c r="E142" s="13"/>
      <c r="F142" s="217"/>
      <c r="G142" s="217"/>
      <c r="H142" s="217"/>
      <c r="I142" s="217"/>
    </row>
    <row r="143" spans="1:9" ht="15.75">
      <c r="A143" s="217"/>
      <c r="B143" s="217"/>
      <c r="C143" s="220"/>
      <c r="D143" s="217"/>
      <c r="E143" s="13"/>
      <c r="F143" s="217"/>
      <c r="G143" s="217"/>
      <c r="H143" s="220"/>
      <c r="I143" s="217"/>
    </row>
    <row r="144" spans="1:9" ht="15.75">
      <c r="A144" s="217"/>
      <c r="B144" s="217"/>
      <c r="C144" s="217"/>
      <c r="D144" s="217"/>
      <c r="E144" s="13"/>
      <c r="F144" s="217"/>
      <c r="G144" s="217"/>
      <c r="H144" s="217"/>
      <c r="I144" s="217"/>
    </row>
    <row r="145" spans="1:18" ht="15.75">
      <c r="A145" s="217"/>
      <c r="B145" s="217"/>
      <c r="C145" s="217"/>
      <c r="D145" s="225"/>
      <c r="E145" s="13"/>
      <c r="F145" s="217"/>
      <c r="G145" s="217"/>
      <c r="H145" s="217"/>
      <c r="I145" s="225"/>
    </row>
    <row r="146" spans="1:18" ht="15.75">
      <c r="A146" s="222"/>
      <c r="B146" s="220"/>
      <c r="C146" s="222"/>
      <c r="D146" s="217"/>
      <c r="E146" s="13"/>
      <c r="F146" s="222"/>
      <c r="G146" s="220"/>
      <c r="H146" s="222"/>
      <c r="I146" s="217"/>
    </row>
    <row r="147" spans="1:18" ht="15.75">
      <c r="A147" s="225"/>
      <c r="B147" s="220"/>
      <c r="C147" s="225"/>
      <c r="D147" s="225"/>
      <c r="E147" s="171"/>
      <c r="F147" s="225"/>
      <c r="G147" s="220"/>
      <c r="H147" s="225"/>
      <c r="I147" s="225"/>
    </row>
    <row r="148" spans="1:18" ht="15.75">
      <c r="A148" s="217"/>
      <c r="B148" s="217"/>
      <c r="C148" s="217"/>
      <c r="D148" s="217"/>
      <c r="E148" s="13"/>
      <c r="F148" s="217"/>
      <c r="G148" s="217"/>
      <c r="H148" s="217"/>
      <c r="I148" s="217"/>
    </row>
    <row r="149" spans="1:18" ht="15.75">
      <c r="A149" s="217"/>
      <c r="B149" s="217"/>
      <c r="C149" s="222"/>
      <c r="D149" s="222"/>
      <c r="E149" s="13"/>
      <c r="F149" s="217"/>
      <c r="G149" s="217"/>
      <c r="H149" s="222"/>
      <c r="I149" s="222"/>
    </row>
    <row r="150" spans="1:18" ht="15.75">
      <c r="A150" s="217"/>
      <c r="B150" s="217"/>
      <c r="C150" s="217"/>
      <c r="D150" s="217"/>
      <c r="E150" s="13"/>
      <c r="F150" s="217"/>
      <c r="G150" s="217"/>
      <c r="H150" s="217"/>
      <c r="I150" s="217"/>
    </row>
    <row r="151" spans="1:18" ht="15.75">
      <c r="A151" s="217"/>
      <c r="B151" s="217"/>
      <c r="C151" s="217"/>
      <c r="D151" s="217"/>
      <c r="E151" s="13"/>
      <c r="F151" s="217"/>
      <c r="G151" s="217"/>
      <c r="H151" s="217"/>
      <c r="I151" s="217"/>
    </row>
    <row r="152" spans="1:18" ht="15.75">
      <c r="A152" s="217"/>
      <c r="B152" s="217"/>
      <c r="C152" s="217"/>
      <c r="D152" s="217"/>
      <c r="E152" s="13"/>
      <c r="F152" s="217"/>
      <c r="G152" s="217"/>
      <c r="H152" s="217"/>
      <c r="I152" s="217"/>
    </row>
    <row r="153" spans="1:18" ht="15.75">
      <c r="A153" s="219"/>
      <c r="B153" s="218"/>
      <c r="C153" s="217"/>
      <c r="D153" s="217"/>
      <c r="E153" s="13"/>
      <c r="F153" s="219"/>
      <c r="G153" s="218"/>
      <c r="H153" s="217"/>
      <c r="I153" s="217"/>
    </row>
    <row r="154" spans="1:18" ht="15.75">
      <c r="A154" s="223"/>
      <c r="B154" s="217"/>
      <c r="C154" s="217"/>
      <c r="D154" s="217"/>
      <c r="F154" s="223"/>
      <c r="G154" s="217"/>
      <c r="H154" s="217"/>
      <c r="I154" s="217"/>
    </row>
    <row r="155" spans="1:18" ht="15.75">
      <c r="A155" s="223"/>
      <c r="B155" s="217"/>
      <c r="C155" s="217"/>
      <c r="D155" s="217"/>
      <c r="E155" s="195"/>
      <c r="F155" s="223"/>
      <c r="G155" s="217"/>
      <c r="H155" s="217"/>
      <c r="I155" s="217"/>
    </row>
    <row r="156" spans="1:18" ht="15.75">
      <c r="A156" s="223"/>
      <c r="B156" s="217"/>
      <c r="C156" s="217"/>
      <c r="D156" s="217"/>
      <c r="E156" s="195"/>
      <c r="F156" s="223"/>
      <c r="G156" s="217"/>
      <c r="H156" s="217"/>
      <c r="I156" s="217"/>
    </row>
    <row r="157" spans="1:18" ht="15.75">
      <c r="A157" s="223"/>
      <c r="B157" s="217"/>
      <c r="C157" s="217"/>
      <c r="D157" s="217"/>
      <c r="E157" s="195"/>
      <c r="F157" s="223"/>
      <c r="G157" s="217"/>
      <c r="H157" s="217"/>
      <c r="I157" s="217"/>
    </row>
    <row r="158" spans="1:18" ht="15.75">
      <c r="A158" s="223"/>
      <c r="B158" s="217"/>
      <c r="C158" s="217"/>
      <c r="D158" s="217"/>
      <c r="E158" s="195"/>
      <c r="F158" s="223"/>
      <c r="G158" s="217"/>
      <c r="H158" s="217"/>
      <c r="I158" s="217"/>
    </row>
    <row r="159" spans="1:18" ht="15.75">
      <c r="A159" s="217"/>
      <c r="B159" s="219"/>
      <c r="C159" s="217"/>
      <c r="D159" s="219"/>
      <c r="E159" s="13"/>
      <c r="F159" s="217"/>
      <c r="G159" s="219"/>
      <c r="H159" s="217"/>
      <c r="I159" s="219"/>
    </row>
    <row r="160" spans="1:18" s="20" customFormat="1" ht="15.75">
      <c r="A160" s="217"/>
      <c r="B160" s="219"/>
      <c r="C160" s="217"/>
      <c r="D160" s="217"/>
      <c r="E160" s="13"/>
      <c r="F160" s="217"/>
      <c r="G160" s="219"/>
      <c r="H160" s="217"/>
      <c r="I160" s="217"/>
      <c r="J160" s="8"/>
      <c r="K160" s="8"/>
      <c r="L160" s="8"/>
      <c r="M160" s="8"/>
      <c r="N160" s="8"/>
      <c r="O160" s="8"/>
      <c r="P160" s="8"/>
      <c r="Q160" s="8"/>
      <c r="R160" s="8"/>
    </row>
    <row r="161" spans="1:18" s="20" customFormat="1" ht="15.75">
      <c r="A161" s="217"/>
      <c r="B161" s="217"/>
      <c r="C161" s="217"/>
      <c r="D161" s="217"/>
      <c r="E161" s="13"/>
      <c r="F161" s="217"/>
      <c r="G161" s="217"/>
      <c r="H161" s="217"/>
      <c r="I161" s="217"/>
      <c r="J161" s="8"/>
      <c r="K161" s="8"/>
      <c r="L161" s="8"/>
      <c r="M161" s="8"/>
      <c r="N161" s="8"/>
      <c r="O161" s="8"/>
      <c r="P161" s="8"/>
      <c r="Q161" s="8"/>
      <c r="R161" s="8"/>
    </row>
    <row r="162" spans="1:18" s="195" customFormat="1" ht="15.75">
      <c r="A162" s="217"/>
      <c r="B162" s="217"/>
      <c r="C162" s="220"/>
      <c r="D162" s="217"/>
      <c r="E162" s="13"/>
      <c r="F162" s="217"/>
      <c r="G162" s="217"/>
      <c r="H162" s="220"/>
      <c r="I162" s="217"/>
      <c r="J162" s="8"/>
      <c r="K162" s="8"/>
      <c r="L162" s="8"/>
      <c r="M162" s="8"/>
      <c r="N162" s="8"/>
      <c r="O162" s="8"/>
      <c r="P162" s="8"/>
      <c r="Q162" s="8"/>
      <c r="R162" s="8"/>
    </row>
    <row r="163" spans="1:18" s="195" customFormat="1" ht="15.75">
      <c r="A163" s="217"/>
      <c r="B163" s="217"/>
      <c r="C163" s="217"/>
      <c r="D163" s="217"/>
      <c r="E163" s="13"/>
      <c r="F163" s="217"/>
      <c r="G163" s="217"/>
      <c r="H163" s="217"/>
      <c r="I163" s="217"/>
      <c r="J163" s="8"/>
      <c r="K163" s="8"/>
      <c r="L163" s="8"/>
      <c r="M163" s="8"/>
      <c r="N163" s="8"/>
      <c r="O163" s="8"/>
      <c r="P163" s="8"/>
      <c r="Q163" s="8"/>
      <c r="R163" s="8"/>
    </row>
    <row r="164" spans="1:18" s="195" customFormat="1" ht="15.75">
      <c r="A164" s="217"/>
      <c r="B164" s="217"/>
      <c r="C164" s="217"/>
      <c r="D164" s="225"/>
      <c r="E164" s="13"/>
      <c r="F164" s="217"/>
      <c r="G164" s="217"/>
      <c r="H164" s="217"/>
      <c r="I164" s="225"/>
      <c r="J164" s="8"/>
      <c r="K164" s="8"/>
      <c r="L164" s="8"/>
      <c r="M164" s="8"/>
      <c r="N164" s="8"/>
      <c r="O164" s="8"/>
      <c r="P164" s="8"/>
      <c r="Q164" s="8"/>
      <c r="R164" s="8"/>
    </row>
    <row r="165" spans="1:18" s="195" customFormat="1" ht="15.75">
      <c r="A165" s="222"/>
      <c r="B165" s="220"/>
      <c r="C165" s="222"/>
      <c r="D165" s="217"/>
      <c r="E165" s="13"/>
      <c r="F165" s="222"/>
      <c r="G165" s="220"/>
      <c r="H165" s="222"/>
      <c r="I165" s="217"/>
      <c r="J165" s="8"/>
      <c r="K165" s="8"/>
      <c r="L165" s="8"/>
      <c r="M165" s="8"/>
      <c r="N165" s="8"/>
      <c r="O165" s="8"/>
      <c r="P165" s="8"/>
      <c r="Q165" s="8"/>
      <c r="R165" s="8"/>
    </row>
    <row r="166" spans="1:18" s="195" customFormat="1" ht="15.75">
      <c r="A166" s="225"/>
      <c r="B166" s="222"/>
      <c r="C166" s="225"/>
      <c r="D166" s="217"/>
      <c r="E166" s="13"/>
      <c r="F166" s="225"/>
      <c r="G166" s="222"/>
      <c r="H166" s="225"/>
      <c r="I166" s="217"/>
      <c r="J166" s="8"/>
      <c r="K166" s="8"/>
      <c r="L166" s="8"/>
      <c r="M166" s="8"/>
      <c r="N166" s="8"/>
      <c r="O166" s="8"/>
      <c r="P166" s="8"/>
      <c r="Q166" s="8"/>
      <c r="R166" s="8"/>
    </row>
    <row r="167" spans="1:18" s="195" customFormat="1" ht="15.75">
      <c r="A167" s="217"/>
      <c r="B167" s="217"/>
      <c r="C167" s="217"/>
      <c r="D167" s="217"/>
      <c r="E167" s="13"/>
      <c r="F167" s="217"/>
      <c r="G167" s="217"/>
      <c r="H167" s="217"/>
      <c r="I167" s="217"/>
      <c r="J167" s="8"/>
      <c r="K167" s="8"/>
      <c r="L167" s="8"/>
      <c r="M167" s="8"/>
      <c r="N167" s="8"/>
      <c r="O167" s="8"/>
      <c r="P167" s="8"/>
      <c r="Q167" s="8"/>
      <c r="R167" s="8"/>
    </row>
    <row r="168" spans="1:18" s="195" customFormat="1" ht="15.75">
      <c r="A168" s="217"/>
      <c r="B168" s="217"/>
      <c r="C168" s="222"/>
      <c r="D168" s="222"/>
      <c r="E168" s="13"/>
      <c r="F168" s="217"/>
      <c r="G168" s="217"/>
      <c r="H168" s="222"/>
      <c r="I168" s="222"/>
      <c r="J168" s="8"/>
      <c r="K168" s="8"/>
      <c r="L168" s="8"/>
      <c r="M168" s="8"/>
      <c r="N168" s="8"/>
      <c r="O168" s="8"/>
      <c r="P168" s="8"/>
      <c r="Q168" s="8"/>
      <c r="R168" s="8"/>
    </row>
    <row r="169" spans="1:18" s="195" customFormat="1" ht="15.75">
      <c r="A169" s="217"/>
      <c r="B169" s="217"/>
      <c r="C169" s="217"/>
      <c r="D169" s="217"/>
      <c r="E169" s="13"/>
      <c r="F169" s="217"/>
      <c r="G169" s="217"/>
      <c r="H169" s="217"/>
      <c r="I169" s="217"/>
      <c r="J169" s="8"/>
      <c r="K169" s="8"/>
      <c r="L169" s="8"/>
      <c r="M169" s="8"/>
      <c r="N169" s="8"/>
      <c r="O169" s="8"/>
      <c r="P169" s="8"/>
      <c r="Q169" s="8"/>
      <c r="R169" s="8"/>
    </row>
    <row r="170" spans="1:18" s="195" customFormat="1" ht="15.75">
      <c r="A170" s="217"/>
      <c r="B170" s="217"/>
      <c r="C170" s="217"/>
      <c r="D170" s="217"/>
      <c r="E170" s="13"/>
      <c r="F170" s="217"/>
      <c r="G170" s="217"/>
      <c r="H170" s="217"/>
      <c r="I170" s="217"/>
      <c r="J170" s="8"/>
      <c r="K170" s="8"/>
      <c r="L170" s="8"/>
      <c r="M170" s="8"/>
      <c r="N170" s="8"/>
      <c r="O170" s="8"/>
      <c r="P170" s="8"/>
      <c r="Q170" s="8"/>
      <c r="R170" s="8"/>
    </row>
    <row r="171" spans="1:18" s="195" customFormat="1" ht="15.75">
      <c r="A171" s="217"/>
      <c r="B171" s="217"/>
      <c r="C171" s="217"/>
      <c r="D171" s="217"/>
      <c r="E171" s="13"/>
      <c r="F171" s="217"/>
      <c r="G171" s="217"/>
      <c r="H171" s="217"/>
      <c r="I171" s="217"/>
      <c r="J171" s="8"/>
      <c r="K171" s="8"/>
      <c r="L171" s="8"/>
      <c r="M171" s="8"/>
      <c r="N171" s="8"/>
      <c r="O171" s="8"/>
      <c r="P171" s="8"/>
      <c r="Q171" s="8"/>
      <c r="R171" s="8"/>
    </row>
    <row r="172" spans="1:18" s="195" customFormat="1" ht="15.75">
      <c r="A172" s="219"/>
      <c r="B172" s="218"/>
      <c r="C172" s="217"/>
      <c r="D172" s="217"/>
      <c r="E172" s="13"/>
      <c r="F172" s="219"/>
      <c r="G172" s="218"/>
      <c r="H172" s="217"/>
      <c r="I172" s="217"/>
      <c r="J172" s="8"/>
      <c r="K172" s="8"/>
      <c r="L172" s="8"/>
      <c r="M172" s="8"/>
      <c r="N172" s="8"/>
      <c r="O172" s="8"/>
      <c r="P172" s="8"/>
      <c r="Q172" s="8"/>
      <c r="R172" s="8"/>
    </row>
    <row r="173" spans="1:18" s="195" customFormat="1" ht="15.75">
      <c r="A173" s="223"/>
      <c r="B173" s="217"/>
      <c r="C173" s="217"/>
      <c r="D173" s="217"/>
      <c r="E173" s="8"/>
      <c r="F173" s="223"/>
      <c r="G173" s="217"/>
      <c r="H173" s="217"/>
      <c r="I173" s="217"/>
      <c r="J173" s="8"/>
      <c r="K173" s="8"/>
      <c r="L173" s="8"/>
      <c r="M173" s="8"/>
      <c r="N173" s="8"/>
      <c r="O173" s="8"/>
      <c r="P173" s="8"/>
      <c r="Q173" s="8"/>
      <c r="R173" s="8"/>
    </row>
    <row r="174" spans="1:18" s="195" customFormat="1" ht="15" customHeight="1">
      <c r="A174" s="20"/>
      <c r="B174" s="20"/>
      <c r="C174" s="20"/>
      <c r="D174" s="20"/>
      <c r="E174" s="8"/>
      <c r="F174" s="20"/>
      <c r="G174" s="20"/>
      <c r="H174" s="20"/>
      <c r="I174" s="20"/>
      <c r="J174" s="8"/>
      <c r="K174" s="8"/>
      <c r="L174" s="8"/>
      <c r="M174" s="8"/>
      <c r="N174" s="8"/>
      <c r="O174" s="8"/>
      <c r="P174" s="8"/>
      <c r="Q174" s="8"/>
      <c r="R174" s="8"/>
    </row>
    <row r="175" spans="1:18" s="195" customFormat="1" ht="15" customHeight="1">
      <c r="A175" s="20"/>
      <c r="B175" s="20"/>
      <c r="C175" s="20"/>
      <c r="D175" s="20"/>
      <c r="E175" s="8"/>
      <c r="F175" s="20"/>
      <c r="G175" s="20"/>
      <c r="H175" s="20"/>
      <c r="I175" s="20"/>
      <c r="J175" s="8"/>
      <c r="K175" s="8"/>
      <c r="L175" s="8"/>
      <c r="M175" s="8"/>
      <c r="N175" s="8"/>
      <c r="O175" s="8"/>
      <c r="P175" s="8"/>
      <c r="Q175" s="8"/>
      <c r="R175" s="8"/>
    </row>
    <row r="176" spans="1:18" s="195" customFormat="1" ht="15.75">
      <c r="A176" s="217"/>
      <c r="B176" s="219"/>
      <c r="C176" s="217"/>
      <c r="D176" s="217"/>
      <c r="E176" s="13"/>
      <c r="F176" s="217"/>
      <c r="G176" s="219"/>
      <c r="H176" s="217"/>
      <c r="I176" s="217"/>
      <c r="J176" s="8"/>
      <c r="K176" s="8"/>
      <c r="L176" s="8"/>
      <c r="M176" s="8"/>
      <c r="N176" s="8"/>
      <c r="O176" s="8"/>
      <c r="P176" s="8"/>
      <c r="Q176" s="8"/>
      <c r="R176" s="8"/>
    </row>
    <row r="177" spans="1:18" s="20" customFormat="1" ht="15.75">
      <c r="A177" s="217"/>
      <c r="B177" s="219"/>
      <c r="C177" s="217"/>
      <c r="D177" s="217"/>
      <c r="E177" s="13"/>
      <c r="F177" s="217"/>
      <c r="G177" s="219"/>
      <c r="H177" s="217"/>
      <c r="I177" s="217"/>
      <c r="J177" s="8"/>
      <c r="K177" s="8"/>
      <c r="L177" s="8"/>
      <c r="M177" s="8"/>
      <c r="N177" s="8"/>
      <c r="O177" s="8"/>
      <c r="P177" s="8"/>
      <c r="Q177" s="8"/>
      <c r="R177" s="8"/>
    </row>
    <row r="178" spans="1:18" s="20" customFormat="1" ht="15.75">
      <c r="A178" s="217"/>
      <c r="B178" s="217"/>
      <c r="C178" s="217"/>
      <c r="D178" s="217"/>
      <c r="E178" s="13"/>
      <c r="F178" s="217"/>
      <c r="G178" s="217"/>
      <c r="H178" s="217"/>
      <c r="I178" s="217"/>
      <c r="J178" s="8"/>
      <c r="K178" s="8"/>
      <c r="L178" s="8"/>
      <c r="M178" s="8"/>
      <c r="N178" s="8"/>
      <c r="O178" s="8"/>
      <c r="P178" s="8"/>
      <c r="Q178" s="8"/>
      <c r="R178" s="8"/>
    </row>
    <row r="179" spans="1:18" s="195" customFormat="1" ht="15.75">
      <c r="A179" s="217"/>
      <c r="B179" s="217"/>
      <c r="C179" s="220"/>
      <c r="D179" s="217"/>
      <c r="E179" s="13"/>
      <c r="F179" s="217"/>
      <c r="G179" s="217"/>
      <c r="H179" s="220"/>
      <c r="I179" s="217"/>
      <c r="J179" s="8"/>
      <c r="K179" s="8"/>
      <c r="L179" s="8"/>
      <c r="M179" s="8"/>
      <c r="N179" s="8"/>
      <c r="O179" s="8"/>
      <c r="P179" s="8"/>
      <c r="Q179" s="8"/>
      <c r="R179" s="8"/>
    </row>
    <row r="180" spans="1:18" s="195" customFormat="1" ht="15.75">
      <c r="A180" s="217"/>
      <c r="B180" s="217"/>
      <c r="C180" s="217"/>
      <c r="D180" s="217"/>
      <c r="E180" s="13"/>
      <c r="F180" s="217"/>
      <c r="G180" s="217"/>
      <c r="H180" s="217"/>
      <c r="I180" s="217"/>
      <c r="J180" s="8"/>
      <c r="K180" s="8"/>
      <c r="L180" s="8"/>
      <c r="M180" s="8"/>
      <c r="N180" s="8"/>
      <c r="O180" s="8"/>
      <c r="P180" s="8"/>
      <c r="Q180" s="8"/>
      <c r="R180" s="8"/>
    </row>
    <row r="181" spans="1:18" s="195" customFormat="1" ht="15.75">
      <c r="A181" s="217"/>
      <c r="B181" s="217"/>
      <c r="C181" s="217"/>
      <c r="D181" s="225"/>
      <c r="E181" s="13"/>
      <c r="F181" s="217"/>
      <c r="G181" s="217"/>
      <c r="H181" s="217"/>
      <c r="I181" s="225"/>
      <c r="J181" s="8"/>
      <c r="K181" s="8"/>
      <c r="L181" s="8"/>
      <c r="M181" s="8"/>
      <c r="N181" s="8"/>
      <c r="O181" s="8"/>
      <c r="P181" s="8"/>
      <c r="Q181" s="8"/>
      <c r="R181" s="8"/>
    </row>
    <row r="182" spans="1:18" s="195" customFormat="1" ht="15.75">
      <c r="A182" s="222"/>
      <c r="B182" s="220"/>
      <c r="C182" s="222"/>
      <c r="D182" s="217"/>
      <c r="E182" s="13"/>
      <c r="F182" s="222"/>
      <c r="G182" s="220"/>
      <c r="H182" s="222"/>
      <c r="I182" s="217"/>
      <c r="J182" s="8"/>
      <c r="K182" s="8"/>
      <c r="L182" s="8"/>
      <c r="M182" s="8"/>
      <c r="N182" s="8"/>
      <c r="O182" s="8"/>
      <c r="P182" s="8"/>
      <c r="Q182" s="8"/>
      <c r="R182" s="8"/>
    </row>
    <row r="183" spans="1:18" s="195" customFormat="1" ht="15.75">
      <c r="A183" s="225"/>
      <c r="B183" s="225"/>
      <c r="C183" s="225"/>
      <c r="D183" s="225"/>
      <c r="E183" s="171"/>
      <c r="F183" s="225"/>
      <c r="G183" s="225"/>
      <c r="H183" s="225"/>
      <c r="I183" s="225"/>
      <c r="J183" s="8"/>
      <c r="K183" s="8"/>
      <c r="L183" s="8"/>
      <c r="M183" s="8"/>
      <c r="N183" s="8"/>
      <c r="O183" s="8"/>
      <c r="P183" s="8"/>
      <c r="Q183" s="8"/>
      <c r="R183" s="8"/>
    </row>
    <row r="184" spans="1:18" s="195" customFormat="1" ht="15.75">
      <c r="A184" s="217"/>
      <c r="B184" s="217"/>
      <c r="C184" s="217"/>
      <c r="D184" s="217"/>
      <c r="E184" s="13"/>
      <c r="F184" s="217"/>
      <c r="G184" s="217"/>
      <c r="H184" s="217"/>
      <c r="I184" s="217"/>
      <c r="J184" s="8"/>
      <c r="K184" s="8"/>
      <c r="L184" s="8"/>
      <c r="M184" s="8"/>
      <c r="N184" s="8"/>
      <c r="O184" s="8"/>
      <c r="P184" s="8"/>
      <c r="Q184" s="8"/>
      <c r="R184" s="8"/>
    </row>
    <row r="185" spans="1:18" s="195" customFormat="1" ht="15.75">
      <c r="A185" s="217"/>
      <c r="B185" s="217"/>
      <c r="C185" s="222"/>
      <c r="D185" s="222"/>
      <c r="E185" s="13"/>
      <c r="F185" s="217"/>
      <c r="G185" s="217"/>
      <c r="H185" s="222"/>
      <c r="I185" s="222"/>
      <c r="J185" s="8"/>
      <c r="K185" s="8"/>
      <c r="L185" s="8"/>
      <c r="M185" s="8"/>
      <c r="N185" s="8"/>
      <c r="O185" s="8"/>
      <c r="P185" s="8"/>
      <c r="Q185" s="8"/>
      <c r="R185" s="8"/>
    </row>
    <row r="186" spans="1:18" s="195" customFormat="1" ht="15.75">
      <c r="A186" s="217"/>
      <c r="B186" s="217"/>
      <c r="C186" s="217"/>
      <c r="D186" s="217"/>
      <c r="E186" s="13"/>
      <c r="F186" s="217"/>
      <c r="G186" s="217"/>
      <c r="H186" s="217"/>
      <c r="I186" s="217"/>
      <c r="J186" s="8"/>
      <c r="K186" s="8"/>
      <c r="L186" s="8"/>
      <c r="M186" s="8"/>
      <c r="N186" s="8"/>
      <c r="O186" s="8"/>
      <c r="P186" s="8"/>
      <c r="Q186" s="8"/>
      <c r="R186" s="8"/>
    </row>
    <row r="187" spans="1:18" s="195" customFormat="1" ht="15.75">
      <c r="A187" s="217"/>
      <c r="B187" s="217"/>
      <c r="C187" s="217"/>
      <c r="D187" s="217"/>
      <c r="E187" s="13"/>
      <c r="F187" s="217"/>
      <c r="G187" s="217"/>
      <c r="H187" s="217"/>
      <c r="I187" s="217"/>
      <c r="J187" s="8"/>
      <c r="K187" s="8"/>
      <c r="L187" s="8"/>
      <c r="M187" s="8"/>
      <c r="N187" s="8"/>
      <c r="O187" s="8"/>
      <c r="P187" s="8"/>
      <c r="Q187" s="8"/>
      <c r="R187" s="8"/>
    </row>
    <row r="188" spans="1:18" s="195" customFormat="1" ht="15.75">
      <c r="A188" s="217"/>
      <c r="B188" s="217"/>
      <c r="C188" s="217"/>
      <c r="D188" s="217"/>
      <c r="E188" s="13"/>
      <c r="F188" s="217"/>
      <c r="G188" s="217"/>
      <c r="H188" s="217"/>
      <c r="I188" s="217"/>
      <c r="J188" s="8"/>
      <c r="K188" s="8"/>
      <c r="L188" s="8"/>
      <c r="M188" s="8"/>
      <c r="N188" s="8"/>
      <c r="O188" s="8"/>
      <c r="P188" s="8"/>
      <c r="Q188" s="8"/>
      <c r="R188" s="8"/>
    </row>
    <row r="189" spans="1:18" s="195" customFormat="1" ht="15.75">
      <c r="A189" s="219"/>
      <c r="B189" s="218"/>
      <c r="C189" s="217"/>
      <c r="D189" s="217"/>
      <c r="E189" s="13"/>
      <c r="F189" s="219"/>
      <c r="G189" s="218"/>
      <c r="H189" s="217"/>
      <c r="I189" s="217"/>
      <c r="J189" s="8"/>
      <c r="K189" s="8"/>
      <c r="L189" s="8"/>
      <c r="M189" s="8"/>
      <c r="N189" s="8"/>
      <c r="O189" s="8"/>
      <c r="P189" s="8"/>
      <c r="Q189" s="8"/>
      <c r="R189" s="8"/>
    </row>
    <row r="190" spans="1:18" s="195" customFormat="1" ht="15.75">
      <c r="A190" s="223"/>
      <c r="B190" s="217"/>
      <c r="C190" s="217"/>
      <c r="D190" s="217"/>
      <c r="E190" s="8"/>
      <c r="F190" s="223"/>
      <c r="G190" s="217"/>
      <c r="H190" s="217"/>
      <c r="I190" s="217"/>
      <c r="J190" s="8"/>
      <c r="K190" s="8"/>
      <c r="L190" s="8"/>
      <c r="M190" s="8"/>
      <c r="N190" s="8"/>
      <c r="O190" s="8"/>
      <c r="P190" s="8"/>
      <c r="Q190" s="8"/>
      <c r="R190" s="8"/>
    </row>
    <row r="191" spans="1:18" s="195" customFormat="1" ht="15" customHeight="1">
      <c r="A191" s="20"/>
      <c r="B191" s="20"/>
      <c r="C191" s="20"/>
      <c r="D191" s="20"/>
      <c r="E191" s="8"/>
      <c r="F191" s="20"/>
      <c r="G191" s="20"/>
      <c r="H191" s="20"/>
      <c r="I191" s="20"/>
      <c r="J191" s="8"/>
      <c r="K191" s="8"/>
      <c r="L191" s="8"/>
      <c r="M191" s="8"/>
      <c r="N191" s="8"/>
      <c r="O191" s="8"/>
      <c r="P191" s="8"/>
      <c r="Q191" s="8"/>
      <c r="R191" s="8"/>
    </row>
    <row r="192" spans="1:18" s="195" customFormat="1" ht="15" customHeight="1">
      <c r="A192" s="20"/>
      <c r="B192" s="20"/>
      <c r="C192" s="20"/>
      <c r="D192" s="20"/>
      <c r="E192" s="8"/>
      <c r="F192" s="20"/>
      <c r="G192" s="20"/>
      <c r="H192" s="20"/>
      <c r="I192" s="20"/>
      <c r="J192" s="8"/>
      <c r="K192" s="8"/>
      <c r="L192" s="8"/>
      <c r="M192" s="8"/>
      <c r="N192" s="8"/>
      <c r="O192" s="8"/>
      <c r="P192" s="8"/>
      <c r="Q192" s="8"/>
      <c r="R192" s="8"/>
    </row>
    <row r="193" spans="1:18" s="195" customFormat="1" ht="15.75">
      <c r="A193" s="217"/>
      <c r="B193" s="219"/>
      <c r="C193" s="217"/>
      <c r="D193" s="217"/>
      <c r="E193" s="13"/>
      <c r="F193" s="217"/>
      <c r="G193" s="219"/>
      <c r="H193" s="217"/>
      <c r="I193" s="217"/>
      <c r="J193" s="8"/>
      <c r="K193" s="8"/>
      <c r="L193" s="8"/>
      <c r="M193" s="8"/>
      <c r="N193" s="8"/>
      <c r="O193" s="8"/>
      <c r="P193" s="8"/>
      <c r="Q193" s="8"/>
      <c r="R193" s="8"/>
    </row>
    <row r="194" spans="1:18" s="20" customFormat="1" ht="15.75">
      <c r="A194" s="217"/>
      <c r="B194" s="219"/>
      <c r="C194" s="217"/>
      <c r="D194" s="217"/>
      <c r="E194" s="13"/>
      <c r="F194" s="217"/>
      <c r="G194" s="219"/>
      <c r="H194" s="217"/>
      <c r="I194" s="217"/>
      <c r="J194" s="8"/>
      <c r="K194" s="8"/>
      <c r="L194" s="8"/>
      <c r="M194" s="8"/>
      <c r="N194" s="8"/>
      <c r="O194" s="8"/>
      <c r="P194" s="8"/>
      <c r="Q194" s="8"/>
      <c r="R194" s="8"/>
    </row>
    <row r="195" spans="1:18" s="20" customFormat="1" ht="15.75">
      <c r="A195" s="217"/>
      <c r="B195" s="217"/>
      <c r="C195" s="217"/>
      <c r="D195" s="217"/>
      <c r="E195" s="13"/>
      <c r="F195" s="217"/>
      <c r="G195" s="217"/>
      <c r="H195" s="217"/>
      <c r="I195" s="217"/>
      <c r="J195" s="8"/>
      <c r="K195" s="8"/>
      <c r="L195" s="8"/>
      <c r="M195" s="8"/>
      <c r="N195" s="8"/>
      <c r="O195" s="8"/>
      <c r="P195" s="8"/>
      <c r="Q195" s="8"/>
      <c r="R195" s="8"/>
    </row>
    <row r="196" spans="1:18" s="195" customFormat="1" ht="15.75">
      <c r="A196" s="217"/>
      <c r="B196" s="217"/>
      <c r="C196" s="220"/>
      <c r="D196" s="217"/>
      <c r="E196" s="13"/>
      <c r="F196" s="217"/>
      <c r="G196" s="217"/>
      <c r="H196" s="220"/>
      <c r="I196" s="217"/>
      <c r="J196" s="8"/>
      <c r="K196" s="8"/>
      <c r="L196" s="8"/>
      <c r="M196" s="8"/>
      <c r="N196" s="8"/>
      <c r="O196" s="8"/>
      <c r="P196" s="8"/>
      <c r="Q196" s="8"/>
      <c r="R196" s="8"/>
    </row>
    <row r="197" spans="1:18" s="195" customFormat="1" ht="15.75">
      <c r="A197" s="217"/>
      <c r="B197" s="217"/>
      <c r="C197" s="217"/>
      <c r="D197" s="217"/>
      <c r="E197" s="13"/>
      <c r="F197" s="217"/>
      <c r="G197" s="217"/>
      <c r="H197" s="217"/>
      <c r="I197" s="217"/>
      <c r="J197" s="8"/>
      <c r="K197" s="8"/>
      <c r="L197" s="8"/>
      <c r="M197" s="8"/>
      <c r="N197" s="8"/>
      <c r="O197" s="8"/>
      <c r="P197" s="8"/>
      <c r="Q197" s="8"/>
      <c r="R197" s="8"/>
    </row>
    <row r="198" spans="1:18" s="195" customFormat="1" ht="15.75">
      <c r="A198" s="217"/>
      <c r="B198" s="217"/>
      <c r="C198" s="217"/>
      <c r="D198" s="225"/>
      <c r="E198" s="13"/>
      <c r="F198" s="217"/>
      <c r="G198" s="217"/>
      <c r="H198" s="217"/>
      <c r="I198" s="225"/>
      <c r="J198" s="8"/>
      <c r="K198" s="8"/>
      <c r="L198" s="8"/>
      <c r="M198" s="8"/>
      <c r="N198" s="8"/>
      <c r="O198" s="8"/>
      <c r="P198" s="8"/>
      <c r="Q198" s="8"/>
      <c r="R198" s="8"/>
    </row>
    <row r="199" spans="1:18" s="195" customFormat="1" ht="15.75">
      <c r="A199" s="222"/>
      <c r="B199" s="220"/>
      <c r="C199" s="222"/>
      <c r="D199" s="217"/>
      <c r="E199" s="13"/>
      <c r="F199" s="222"/>
      <c r="G199" s="220"/>
      <c r="H199" s="222"/>
      <c r="I199" s="217"/>
      <c r="J199" s="8"/>
      <c r="K199" s="8"/>
      <c r="L199" s="8"/>
      <c r="M199" s="8"/>
      <c r="N199" s="8"/>
      <c r="O199" s="8"/>
      <c r="P199" s="8"/>
      <c r="Q199" s="8"/>
      <c r="R199" s="8"/>
    </row>
    <row r="200" spans="1:18" s="195" customFormat="1" ht="15.75">
      <c r="A200" s="225"/>
      <c r="B200" s="222"/>
      <c r="C200" s="225"/>
      <c r="D200" s="217"/>
      <c r="E200" s="13"/>
      <c r="F200" s="225"/>
      <c r="G200" s="222"/>
      <c r="H200" s="225"/>
      <c r="I200" s="217"/>
      <c r="J200" s="8"/>
      <c r="K200" s="8"/>
      <c r="L200" s="8"/>
      <c r="M200" s="8"/>
      <c r="N200" s="8"/>
      <c r="O200" s="8"/>
      <c r="P200" s="8"/>
      <c r="Q200" s="8"/>
      <c r="R200" s="8"/>
    </row>
    <row r="201" spans="1:18" s="195" customFormat="1" ht="15.75">
      <c r="A201" s="217"/>
      <c r="B201" s="217"/>
      <c r="C201" s="217"/>
      <c r="D201" s="217"/>
      <c r="E201" s="13"/>
      <c r="F201" s="217"/>
      <c r="G201" s="217"/>
      <c r="H201" s="217"/>
      <c r="I201" s="217"/>
      <c r="J201" s="8"/>
      <c r="K201" s="8"/>
      <c r="L201" s="8"/>
      <c r="M201" s="8"/>
      <c r="N201" s="8"/>
      <c r="O201" s="8"/>
      <c r="P201" s="8"/>
      <c r="Q201" s="8"/>
      <c r="R201" s="8"/>
    </row>
    <row r="202" spans="1:18" s="195" customFormat="1" ht="15.75">
      <c r="A202" s="217"/>
      <c r="B202" s="217"/>
      <c r="C202" s="222"/>
      <c r="D202" s="222"/>
      <c r="E202" s="13"/>
      <c r="F202" s="217"/>
      <c r="G202" s="217"/>
      <c r="H202" s="222"/>
      <c r="I202" s="222"/>
      <c r="J202" s="8"/>
      <c r="K202" s="8"/>
      <c r="L202" s="8"/>
      <c r="M202" s="8"/>
      <c r="N202" s="8"/>
      <c r="O202" s="8"/>
      <c r="P202" s="8"/>
      <c r="Q202" s="8"/>
      <c r="R202" s="8"/>
    </row>
    <row r="203" spans="1:18" s="195" customFormat="1" ht="15.75">
      <c r="A203" s="217"/>
      <c r="B203" s="217"/>
      <c r="C203" s="217"/>
      <c r="D203" s="217"/>
      <c r="E203" s="13"/>
      <c r="F203" s="217"/>
      <c r="G203" s="217"/>
      <c r="H203" s="217"/>
      <c r="I203" s="217"/>
      <c r="J203" s="8"/>
      <c r="K203" s="8"/>
      <c r="L203" s="8"/>
      <c r="M203" s="8"/>
      <c r="N203" s="8"/>
      <c r="O203" s="8"/>
      <c r="P203" s="8"/>
      <c r="Q203" s="8"/>
      <c r="R203" s="8"/>
    </row>
    <row r="204" spans="1:18" s="195" customFormat="1" ht="15.75">
      <c r="A204" s="217"/>
      <c r="B204" s="217"/>
      <c r="C204" s="217"/>
      <c r="D204" s="217"/>
      <c r="E204" s="13"/>
      <c r="F204" s="217"/>
      <c r="G204" s="217"/>
      <c r="H204" s="217"/>
      <c r="I204" s="217"/>
      <c r="J204" s="8"/>
      <c r="K204" s="8"/>
      <c r="L204" s="8"/>
      <c r="M204" s="8"/>
      <c r="N204" s="8"/>
      <c r="O204" s="8"/>
      <c r="P204" s="8"/>
      <c r="Q204" s="8"/>
      <c r="R204" s="8"/>
    </row>
    <row r="205" spans="1:18" s="195" customFormat="1" ht="15.75">
      <c r="A205" s="217"/>
      <c r="B205" s="217"/>
      <c r="C205" s="217"/>
      <c r="D205" s="217"/>
      <c r="E205" s="13"/>
      <c r="F205" s="217"/>
      <c r="G205" s="217"/>
      <c r="H205" s="217"/>
      <c r="I205" s="217"/>
      <c r="J205" s="8"/>
      <c r="K205" s="8"/>
      <c r="L205" s="8"/>
      <c r="M205" s="8"/>
      <c r="N205" s="8"/>
      <c r="O205" s="8"/>
      <c r="P205" s="8"/>
      <c r="Q205" s="8"/>
      <c r="R205" s="8"/>
    </row>
    <row r="206" spans="1:18" s="195" customFormat="1" ht="15.75">
      <c r="A206" s="219"/>
      <c r="B206" s="218"/>
      <c r="C206" s="217"/>
      <c r="D206" s="217"/>
      <c r="E206" s="13"/>
      <c r="F206" s="219"/>
      <c r="G206" s="218"/>
      <c r="H206" s="217"/>
      <c r="I206" s="217"/>
      <c r="J206" s="8"/>
      <c r="K206" s="8"/>
      <c r="L206" s="8"/>
      <c r="M206" s="8"/>
      <c r="N206" s="8"/>
      <c r="O206" s="8"/>
      <c r="P206" s="8"/>
      <c r="Q206" s="8"/>
      <c r="R206" s="8"/>
    </row>
    <row r="207" spans="1:18" s="195" customFormat="1" ht="15.75">
      <c r="A207" s="223"/>
      <c r="B207" s="217"/>
      <c r="C207" s="217"/>
      <c r="D207" s="217"/>
      <c r="E207" s="8"/>
      <c r="F207" s="223"/>
      <c r="G207" s="217"/>
      <c r="H207" s="217"/>
      <c r="I207" s="217"/>
      <c r="J207" s="8"/>
      <c r="K207" s="8"/>
      <c r="L207" s="8"/>
      <c r="M207" s="8"/>
      <c r="N207" s="8"/>
      <c r="O207" s="8"/>
      <c r="P207" s="8"/>
      <c r="Q207" s="8"/>
      <c r="R207" s="8"/>
    </row>
    <row r="208" spans="1:18">
      <c r="A208" s="20"/>
      <c r="B208" s="20"/>
      <c r="C208" s="20"/>
      <c r="D208" s="20"/>
      <c r="F208" s="20"/>
      <c r="G208" s="20"/>
      <c r="H208" s="20"/>
      <c r="I208" s="20"/>
    </row>
    <row r="209" spans="1:9">
      <c r="A209" s="20"/>
      <c r="B209" s="20"/>
      <c r="C209" s="20"/>
      <c r="D209" s="20"/>
      <c r="F209" s="20"/>
      <c r="G209" s="20"/>
      <c r="H209" s="20"/>
      <c r="I209" s="20"/>
    </row>
  </sheetData>
  <mergeCells count="36">
    <mergeCell ref="A1:D1"/>
    <mergeCell ref="F1:H1"/>
    <mergeCell ref="A2:D2"/>
    <mergeCell ref="F2:H2"/>
    <mergeCell ref="A18:D18"/>
    <mergeCell ref="F18:I18"/>
    <mergeCell ref="A19:D19"/>
    <mergeCell ref="F19:I19"/>
    <mergeCell ref="A35:D35"/>
    <mergeCell ref="F35:I35"/>
    <mergeCell ref="A36:D36"/>
    <mergeCell ref="F36:I36"/>
    <mergeCell ref="A54:D54"/>
    <mergeCell ref="A55:D55"/>
    <mergeCell ref="A71:D71"/>
    <mergeCell ref="F71:I71"/>
    <mergeCell ref="F54:I54"/>
    <mergeCell ref="F55:I55"/>
    <mergeCell ref="A72:D72"/>
    <mergeCell ref="F72:I72"/>
    <mergeCell ref="A88:D88"/>
    <mergeCell ref="F88:I88"/>
    <mergeCell ref="A89:D89"/>
    <mergeCell ref="F89:I89"/>
    <mergeCell ref="A106:D106"/>
    <mergeCell ref="F106:H106"/>
    <mergeCell ref="A107:D107"/>
    <mergeCell ref="F107:H107"/>
    <mergeCell ref="A123:D123"/>
    <mergeCell ref="F123:I123"/>
    <mergeCell ref="A124:D124"/>
    <mergeCell ref="F124:I124"/>
    <mergeCell ref="A140:D140"/>
    <mergeCell ref="F140:I140"/>
    <mergeCell ref="A141:D141"/>
    <mergeCell ref="F141:I141"/>
  </mergeCells>
  <pageMargins left="0.28999999999999998" right="0.25" top="0.15" bottom="0.47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Meldungen</vt:lpstr>
      <vt:lpstr>Gruppen</vt:lpstr>
      <vt:lpstr>8er_ko1_2</vt:lpstr>
      <vt:lpstr>8er_ko3_4</vt:lpstr>
      <vt:lpstr>Schiedsrichterzettel</vt:lpstr>
      <vt:lpstr>Platzierungen</vt:lpstr>
      <vt:lpstr>SZ KO1</vt:lpstr>
      <vt:lpstr>SZ KO2</vt:lpstr>
      <vt:lpstr>'8er_ko1_2'!Druckbereich</vt:lpstr>
      <vt:lpstr>'8er_ko3_4'!Druckbereich</vt:lpstr>
      <vt:lpstr>Gruppen!Druckbereich</vt:lpstr>
      <vt:lpstr>'SZ KO1'!Druckbereich</vt:lpstr>
      <vt:lpstr>'SZ KO2'!Druckbereich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Gunther</cp:lastModifiedBy>
  <cp:lastPrinted>2013-05-09T16:03:30Z</cp:lastPrinted>
  <dcterms:created xsi:type="dcterms:W3CDTF">2009-05-14T16:22:38Z</dcterms:created>
  <dcterms:modified xsi:type="dcterms:W3CDTF">2013-05-09T16:45:28Z</dcterms:modified>
</cp:coreProperties>
</file>